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 activeTab="3"/>
  </bookViews>
  <sheets>
    <sheet name="Orç S João" sheetId="17" r:id="rId1"/>
    <sheet name="Cron S João" sheetId="18" r:id="rId2"/>
    <sheet name="Orç S Raimundo Nonato" sheetId="19" r:id="rId3"/>
    <sheet name="Cron São Raimundo Nonato" sheetId="20" r:id="rId4"/>
  </sheets>
  <definedNames>
    <definedName name="_xlnm.Print_Area" localSheetId="1">'Cron S João'!$A$1:$G$22</definedName>
    <definedName name="_xlnm.Print_Area" localSheetId="3">'Cron São Raimundo Nonato'!$A$1:$G$23</definedName>
    <definedName name="_xlnm.Print_Area" localSheetId="2">'Orç S Raimundo Nonato'!$A$1:$I$68</definedName>
    <definedName name="_xlnm.Print_Titles" localSheetId="1">'Cron S João'!#REF!</definedName>
    <definedName name="_xlnm.Print_Titles" localSheetId="3">'Cron São Raimundo Nonato'!#REF!</definedName>
    <definedName name="_xlnm.Print_Titles" localSheetId="0">'Orç S João'!$1:$11</definedName>
    <definedName name="_xlnm.Print_Titles" localSheetId="2">'Orç S Raimundo Nonato'!$1:$11</definedName>
  </definedName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5" i="19" l="1"/>
  <c r="H65" i="19" s="1"/>
  <c r="G64" i="19"/>
  <c r="H64" i="19" s="1"/>
  <c r="G61" i="19"/>
  <c r="H61" i="19" s="1"/>
  <c r="G60" i="19"/>
  <c r="H60" i="19" s="1"/>
  <c r="G59" i="19"/>
  <c r="H59" i="19" s="1"/>
  <c r="H58" i="19"/>
  <c r="G58" i="19"/>
  <c r="G55" i="19"/>
  <c r="H55" i="19" s="1"/>
  <c r="H54" i="19"/>
  <c r="G54" i="19"/>
  <c r="H53" i="19"/>
  <c r="G53" i="19"/>
  <c r="H50" i="19"/>
  <c r="G50" i="19"/>
  <c r="H49" i="19"/>
  <c r="G49" i="19"/>
  <c r="G47" i="19"/>
  <c r="H47" i="19" s="1"/>
  <c r="G46" i="19"/>
  <c r="H46" i="19" s="1"/>
  <c r="H45" i="19"/>
  <c r="G45" i="19"/>
  <c r="H44" i="19"/>
  <c r="G44" i="19"/>
  <c r="G42" i="19"/>
  <c r="H42" i="19" s="1"/>
  <c r="G41" i="19"/>
  <c r="H41" i="19" s="1"/>
  <c r="H40" i="19"/>
  <c r="G40" i="19"/>
  <c r="G37" i="19"/>
  <c r="H37" i="19" s="1"/>
  <c r="H36" i="19"/>
  <c r="G36" i="19"/>
  <c r="G35" i="19"/>
  <c r="H35" i="19" s="1"/>
  <c r="G34" i="19"/>
  <c r="H34" i="19" s="1"/>
  <c r="G31" i="19"/>
  <c r="H31" i="19" s="1"/>
  <c r="H28" i="19"/>
  <c r="H29" i="19" s="1"/>
  <c r="G28" i="19"/>
  <c r="G25" i="19"/>
  <c r="H25" i="19" s="1"/>
  <c r="H24" i="19"/>
  <c r="G24" i="19"/>
  <c r="G23" i="19"/>
  <c r="H23" i="19" s="1"/>
  <c r="H20" i="19"/>
  <c r="H21" i="19" s="1"/>
  <c r="G20" i="19"/>
  <c r="H18" i="19"/>
  <c r="G17" i="19"/>
  <c r="H17" i="19" s="1"/>
  <c r="H16" i="19"/>
  <c r="G16" i="19"/>
  <c r="H15" i="19"/>
  <c r="G15" i="19"/>
  <c r="G14" i="19"/>
  <c r="H14" i="19" s="1"/>
  <c r="G13" i="19"/>
  <c r="H13" i="19" s="1"/>
  <c r="H68" i="17"/>
  <c r="G68" i="17"/>
  <c r="H67" i="17"/>
  <c r="G67" i="17"/>
  <c r="H64" i="17"/>
  <c r="G64" i="17"/>
  <c r="G63" i="17"/>
  <c r="H63" i="17" s="1"/>
  <c r="G62" i="17"/>
  <c r="H62" i="17" s="1"/>
  <c r="G61" i="17"/>
  <c r="H61" i="17" s="1"/>
  <c r="H59" i="17"/>
  <c r="D17" i="18" s="1"/>
  <c r="G58" i="17"/>
  <c r="H58" i="17" s="1"/>
  <c r="G57" i="17"/>
  <c r="H57" i="17" s="1"/>
  <c r="H56" i="17"/>
  <c r="G56" i="17"/>
  <c r="G55" i="17"/>
  <c r="H55" i="17" s="1"/>
  <c r="H52" i="17"/>
  <c r="G52" i="17"/>
  <c r="H51" i="17"/>
  <c r="G51" i="17"/>
  <c r="G50" i="17"/>
  <c r="H50" i="17" s="1"/>
  <c r="G49" i="17"/>
  <c r="H49" i="17" s="1"/>
  <c r="H47" i="17"/>
  <c r="G47" i="17"/>
  <c r="H46" i="17"/>
  <c r="G46" i="17"/>
  <c r="G45" i="17"/>
  <c r="H45" i="17" s="1"/>
  <c r="G44" i="17"/>
  <c r="H44" i="17" s="1"/>
  <c r="H42" i="17"/>
  <c r="G42" i="17"/>
  <c r="H41" i="17"/>
  <c r="G41" i="17"/>
  <c r="G40" i="17"/>
  <c r="H40" i="17" s="1"/>
  <c r="H37" i="17"/>
  <c r="G37" i="17"/>
  <c r="G36" i="17"/>
  <c r="H36" i="17" s="1"/>
  <c r="G35" i="17"/>
  <c r="H35" i="17" s="1"/>
  <c r="H34" i="17"/>
  <c r="G34" i="17"/>
  <c r="H32" i="17"/>
  <c r="G31" i="17"/>
  <c r="H31" i="17" s="1"/>
  <c r="H30" i="17"/>
  <c r="G30" i="17"/>
  <c r="G27" i="17"/>
  <c r="H27" i="17" s="1"/>
  <c r="H28" i="17" s="1"/>
  <c r="G24" i="17"/>
  <c r="H24" i="17" s="1"/>
  <c r="G23" i="17"/>
  <c r="H23" i="17" s="1"/>
  <c r="H25" i="17" s="1"/>
  <c r="G20" i="17"/>
  <c r="H20" i="17" s="1"/>
  <c r="G19" i="17"/>
  <c r="H19" i="17" s="1"/>
  <c r="H18" i="17"/>
  <c r="G18" i="17"/>
  <c r="G17" i="17"/>
  <c r="H17" i="17" s="1"/>
  <c r="G16" i="17"/>
  <c r="H16" i="17" s="1"/>
  <c r="G15" i="17"/>
  <c r="H15" i="17" s="1"/>
  <c r="H14" i="17"/>
  <c r="G14" i="17"/>
  <c r="G13" i="17"/>
  <c r="H13" i="17" s="1"/>
  <c r="H62" i="19" l="1"/>
  <c r="D12" i="18"/>
  <c r="D14" i="18"/>
  <c r="F17" i="18"/>
  <c r="G17" i="18" s="1"/>
  <c r="H32" i="19"/>
  <c r="D11" i="20"/>
  <c r="H26" i="19"/>
  <c r="H66" i="19"/>
  <c r="H21" i="17"/>
  <c r="D13" i="18"/>
  <c r="H51" i="19"/>
  <c r="H56" i="19"/>
  <c r="H38" i="17"/>
  <c r="H53" i="17"/>
  <c r="H65" i="17"/>
  <c r="D14" i="20"/>
  <c r="H69" i="17"/>
  <c r="D12" i="20"/>
  <c r="H38" i="19"/>
  <c r="F11" i="20" l="1"/>
  <c r="D15" i="18"/>
  <c r="I38" i="17"/>
  <c r="I69" i="17"/>
  <c r="D19" i="18"/>
  <c r="H70" i="17"/>
  <c r="F13" i="18"/>
  <c r="G13" i="18" s="1"/>
  <c r="F14" i="20"/>
  <c r="G14" i="20" s="1"/>
  <c r="I53" i="17"/>
  <c r="D16" i="18"/>
  <c r="D11" i="18"/>
  <c r="I21" i="17"/>
  <c r="F14" i="18"/>
  <c r="G14" i="18" s="1"/>
  <c r="F12" i="20"/>
  <c r="G12" i="20" s="1"/>
  <c r="D18" i="20"/>
  <c r="I56" i="19"/>
  <c r="F12" i="18"/>
  <c r="G12" i="18" s="1"/>
  <c r="D19" i="20"/>
  <c r="D17" i="20"/>
  <c r="D20" i="20"/>
  <c r="I66" i="19"/>
  <c r="H67" i="19"/>
  <c r="I51" i="19" s="1"/>
  <c r="D16" i="20"/>
  <c r="I38" i="19"/>
  <c r="I65" i="17"/>
  <c r="D18" i="18"/>
  <c r="D13" i="20"/>
  <c r="I26" i="19"/>
  <c r="D15" i="20"/>
  <c r="I32" i="19"/>
  <c r="F16" i="18" l="1"/>
  <c r="G16" i="18" s="1"/>
  <c r="C20" i="20"/>
  <c r="F20" i="20"/>
  <c r="G20" i="20" s="1"/>
  <c r="F15" i="20"/>
  <c r="G15" i="20" s="1"/>
  <c r="F13" i="20"/>
  <c r="G13" i="20" s="1"/>
  <c r="F18" i="18"/>
  <c r="G18" i="18" s="1"/>
  <c r="C18" i="18"/>
  <c r="I61" i="17"/>
  <c r="I52" i="17"/>
  <c r="I47" i="17"/>
  <c r="I42" i="17"/>
  <c r="I34" i="17"/>
  <c r="I31" i="17"/>
  <c r="I19" i="17"/>
  <c r="I15" i="17"/>
  <c r="I64" i="17"/>
  <c r="I49" i="17"/>
  <c r="I30" i="17"/>
  <c r="I44" i="17"/>
  <c r="I56" i="17"/>
  <c r="I23" i="17"/>
  <c r="I18" i="17"/>
  <c r="I35" i="17"/>
  <c r="I27" i="17"/>
  <c r="I32" i="17"/>
  <c r="I55" i="17"/>
  <c r="I24" i="17"/>
  <c r="I13" i="17"/>
  <c r="I46" i="17"/>
  <c r="I40" i="17"/>
  <c r="I41" i="17"/>
  <c r="I45" i="17"/>
  <c r="I16" i="17"/>
  <c r="I17" i="17"/>
  <c r="I14" i="17"/>
  <c r="I20" i="17"/>
  <c r="I62" i="17"/>
  <c r="I36" i="17"/>
  <c r="I25" i="17"/>
  <c r="I59" i="17"/>
  <c r="I37" i="17"/>
  <c r="I51" i="17"/>
  <c r="I68" i="17"/>
  <c r="I58" i="17"/>
  <c r="I57" i="17"/>
  <c r="I63" i="17"/>
  <c r="I67" i="17"/>
  <c r="I50" i="17"/>
  <c r="I28" i="17"/>
  <c r="F15" i="18"/>
  <c r="G15" i="18" s="1"/>
  <c r="C15" i="18"/>
  <c r="C19" i="20"/>
  <c r="F19" i="20"/>
  <c r="G19" i="20" s="1"/>
  <c r="C18" i="20"/>
  <c r="F18" i="20"/>
  <c r="G18" i="20" s="1"/>
  <c r="G11" i="20"/>
  <c r="F16" i="20"/>
  <c r="G16" i="20" s="1"/>
  <c r="I59" i="19"/>
  <c r="I54" i="19"/>
  <c r="I28" i="19"/>
  <c r="I25" i="19"/>
  <c r="I55" i="19"/>
  <c r="I13" i="19"/>
  <c r="I24" i="19"/>
  <c r="I20" i="19"/>
  <c r="I17" i="19"/>
  <c r="I41" i="19"/>
  <c r="I36" i="19"/>
  <c r="I46" i="19"/>
  <c r="I50" i="19"/>
  <c r="I16" i="19"/>
  <c r="I64" i="19"/>
  <c r="I40" i="19"/>
  <c r="I15" i="19"/>
  <c r="I47" i="19"/>
  <c r="I35" i="19"/>
  <c r="I37" i="19"/>
  <c r="I60" i="19"/>
  <c r="I18" i="19"/>
  <c r="I42" i="19"/>
  <c r="I44" i="19"/>
  <c r="I58" i="19"/>
  <c r="I23" i="19"/>
  <c r="I45" i="19"/>
  <c r="I65" i="19"/>
  <c r="I21" i="19"/>
  <c r="I49" i="19"/>
  <c r="I29" i="19"/>
  <c r="I34" i="19"/>
  <c r="I31" i="19"/>
  <c r="I61" i="19"/>
  <c r="I14" i="19"/>
  <c r="I53" i="19"/>
  <c r="C17" i="20"/>
  <c r="F17" i="20"/>
  <c r="G17" i="20" s="1"/>
  <c r="I62" i="19"/>
  <c r="F11" i="18"/>
  <c r="D20" i="18"/>
  <c r="C11" i="18"/>
  <c r="F19" i="18"/>
  <c r="G19" i="18" s="1"/>
  <c r="C19" i="18"/>
  <c r="D21" i="20"/>
  <c r="D21" i="18" l="1"/>
  <c r="C17" i="18"/>
  <c r="C14" i="18"/>
  <c r="C12" i="18"/>
  <c r="C20" i="18" s="1"/>
  <c r="C13" i="18"/>
  <c r="G21" i="20"/>
  <c r="D22" i="20"/>
  <c r="C14" i="20"/>
  <c r="C11" i="20"/>
  <c r="C12" i="20"/>
  <c r="F20" i="18"/>
  <c r="F21" i="18" s="1"/>
  <c r="G11" i="18"/>
  <c r="G20" i="18" s="1"/>
  <c r="C15" i="20"/>
  <c r="C16" i="18"/>
  <c r="F21" i="20"/>
  <c r="F22" i="20" s="1"/>
  <c r="E23" i="20" s="1"/>
  <c r="C16" i="20"/>
  <c r="C13" i="20"/>
  <c r="G21" i="18" l="1"/>
  <c r="G22" i="18"/>
  <c r="G23" i="20"/>
  <c r="G22" i="20"/>
  <c r="C21" i="20"/>
  <c r="E22" i="18"/>
</calcChain>
</file>

<file path=xl/sharedStrings.xml><?xml version="1.0" encoding="utf-8"?>
<sst xmlns="http://schemas.openxmlformats.org/spreadsheetml/2006/main" count="449" uniqueCount="208">
  <si>
    <t>SECRATARIA DA SAÚDE DO ESTADO DO PIAUÍ</t>
  </si>
  <si>
    <t>CENTRO DE HEMATOLOGIA E HEMOTERAPIA DO PIAUÍ - HEMOPI</t>
  </si>
  <si>
    <t>PLANILHA ORÇAMENTÁRIA</t>
  </si>
  <si>
    <t>Estado: Piauí</t>
  </si>
  <si>
    <r>
      <rPr>
        <sz val="10"/>
        <rFont val="Times New Roman"/>
        <family val="1"/>
        <charset val="1"/>
      </rPr>
      <t>Data da elaboração do orçamento:</t>
    </r>
    <r>
      <rPr>
        <sz val="10"/>
        <rFont val="Times New Roman"/>
        <family val="1"/>
        <charset val="1"/>
      </rPr>
      <t>21/09/2015</t>
    </r>
  </si>
  <si>
    <r>
      <rPr>
        <sz val="10"/>
        <rFont val="Times New Roman"/>
        <family val="1"/>
        <charset val="1"/>
      </rPr>
      <t>Obs.:</t>
    </r>
    <r>
      <rPr>
        <sz val="10"/>
        <rFont val="Times New Roman"/>
        <family val="1"/>
        <charset val="1"/>
      </rPr>
      <t>OS PREÇOS TEM COMO BASE: 1) A TABELA DO SINAPI - SISTEMA NACIONAL DE PESQUISA DE CUSTOS E ÍNDICES DA CONSTRUÇÃO CIVIL - PCI.817.01 - CUSTO DE COMPOSIÇÕES - SINTÉTICO, DATA-BASE: 08/2015, EMISSãO: 16/09/2015; ENCARGOS SOCIAIS DESONERADOS SOBRE PREÇOS DA MÃO-DE-OBRA: 87,41% (HORA) 50,20% (MÊS); 2) A TABELA ORSE DE JULHO DE 2015; 3) SEINFRA CE VERSÃO 023.1 DESONERADA 09/2015. O BDI PARA EFEITO DO CÁLCULO FOI ADOTADO 25,22%.</t>
    </r>
  </si>
  <si>
    <t>ITEM</t>
  </si>
  <si>
    <t>DISCRIMINAÇÃO</t>
  </si>
  <si>
    <t>COD. SINAPI</t>
  </si>
  <si>
    <t>UND</t>
  </si>
  <si>
    <t>QUANT.</t>
  </si>
  <si>
    <t>V.UNIT. DESON</t>
  </si>
  <si>
    <t>V.UNIT. C/BDI</t>
  </si>
  <si>
    <t>V.TOTAL</t>
  </si>
  <si>
    <t>%</t>
  </si>
  <si>
    <t>1.0</t>
  </si>
  <si>
    <t>SERVIÇOS PRELIMINARES</t>
  </si>
  <si>
    <t>1.1</t>
  </si>
  <si>
    <t>Placa da obra em chapa de aço galvanizado (3,00 x 2,10m)</t>
  </si>
  <si>
    <t>74209/001</t>
  </si>
  <si>
    <t>m²</t>
  </si>
  <si>
    <t>1.2</t>
  </si>
  <si>
    <t>TOTAL</t>
  </si>
  <si>
    <t>1.3</t>
  </si>
  <si>
    <t>73802/001</t>
  </si>
  <si>
    <t>1.4</t>
  </si>
  <si>
    <t>1.5</t>
  </si>
  <si>
    <t>Demolição de azulejo inclusive a argamassa de assentamento</t>
  </si>
  <si>
    <t>Kit de porta de madeira para pintura, semi-oca (leve ou média), padrão médio, 90X210cm, espessura de 3,5cm, itens inclusos: 3 dobradiças, montagem e instalação do batente, sem fechadura fornecimento  e instalação.</t>
  </si>
  <si>
    <t>Retirada de folhas de porta de passagem ou janela</t>
  </si>
  <si>
    <t>72142</t>
  </si>
  <si>
    <t>un</t>
  </si>
  <si>
    <t>Retirada de batentes de madeira</t>
  </si>
  <si>
    <t>72143</t>
  </si>
  <si>
    <t>Retirada de telhas cerâmicas</t>
  </si>
  <si>
    <t>72230</t>
  </si>
  <si>
    <t>Retirada de madeiramento da cobertura</t>
  </si>
  <si>
    <t>72226</t>
  </si>
  <si>
    <t>TOTAL DA ETAPA</t>
  </si>
  <si>
    <t>2.0</t>
  </si>
  <si>
    <t>PAREDES E DIVISÓRIAS:</t>
  </si>
  <si>
    <t>2.1</t>
  </si>
  <si>
    <t>Alvenaria de tijolos cerâmicos 6 furos, 10X20X20cm, 1/2 vez, assantados em argamassa traço 1:4 (cimento e areia com aditivo, e=1cm</t>
  </si>
  <si>
    <t>87484</t>
  </si>
  <si>
    <t>3.0</t>
  </si>
  <si>
    <t>3.1</t>
  </si>
  <si>
    <t>3.2</t>
  </si>
  <si>
    <t>C3017 - 23.1
SEINFRA</t>
  </si>
  <si>
    <t>3.3</t>
  </si>
  <si>
    <t>4.0</t>
  </si>
  <si>
    <t>REVESTIMENTO DE PAREDES E PILARES:</t>
  </si>
  <si>
    <t>4.1</t>
  </si>
  <si>
    <t>Chapisco - paredes internas traço 1:4 (cimento e areia), espessura 0,5cm</t>
  </si>
  <si>
    <t>4.2</t>
  </si>
  <si>
    <t>Reboco - paredes internas, argamassa pré-fabricada</t>
  </si>
  <si>
    <t>74001/001</t>
  </si>
  <si>
    <t>5.0</t>
  </si>
  <si>
    <t>PISOS :</t>
  </si>
  <si>
    <t>5.1</t>
  </si>
  <si>
    <t>Piso com manta vinílica semiflexivel padrão hospitalar, assentado sobre piso cerâmico, incluso camada de regularização, pronto, fixado com cola, com acabamento em perfil de alumínio na porta principal e rodapé vinílico</t>
  </si>
  <si>
    <t>72186</t>
  </si>
  <si>
    <t>m</t>
  </si>
  <si>
    <t>6.0</t>
  </si>
  <si>
    <t>ESQUADRIAS DE MADEIRA:</t>
  </si>
  <si>
    <t>6.1</t>
  </si>
  <si>
    <t>7.0</t>
  </si>
  <si>
    <t>INSTALAÇÕES ELÉTRICAS/CLIMATIZAÇÃO</t>
  </si>
  <si>
    <t>7.1</t>
  </si>
  <si>
    <t>7.2</t>
  </si>
  <si>
    <t>7.3</t>
  </si>
  <si>
    <t>7.4</t>
  </si>
  <si>
    <t>03299/ORSE</t>
  </si>
  <si>
    <t>pt</t>
  </si>
  <si>
    <t>Ponto interruptor simples com eletroduto PVC 1/2" e caixa 4X2"</t>
  </si>
  <si>
    <t>03275/ORSE</t>
  </si>
  <si>
    <t>00693/ORSE</t>
  </si>
  <si>
    <t>Luminária fluorescente de sobrepor c/proteção acrílica - com reator de partida rápida e lâmpada 
fluorencente 2X40W, completa, fornecimento e instalação</t>
  </si>
  <si>
    <t>73953/006</t>
  </si>
  <si>
    <t>Ponto de tomada para computador (caixa, eletroduto, fios e tomada 2P+T)</t>
  </si>
  <si>
    <t>8.0</t>
  </si>
  <si>
    <t>INSTALAÇÕES HIDRO-SANITÁRIAS</t>
  </si>
  <si>
    <t>8.1</t>
  </si>
  <si>
    <t>Torneira metálica cromada longa, bico móvel, fecho c/ cotovelo p/ pia de inox, 1/2" OU 3/4", padrão alto -fornecimento e instalação</t>
  </si>
  <si>
    <t>C2496 - 23.1</t>
  </si>
  <si>
    <t>Torneira metálica cromada para lavatório, fecho de toque, 1/2" OU 3/4", padrão alto -fornecimento e instalação</t>
  </si>
  <si>
    <t>36796 * 1,10</t>
  </si>
  <si>
    <t>Ponto de consumo terminal de água fria (subramal) com tubulação de PVC, DN 25mm, instalado em ramal de água, inclusos rasgo e chumbamento em alvenaria.</t>
  </si>
  <si>
    <t>8.2</t>
  </si>
  <si>
    <t>SANITÁRIAS</t>
  </si>
  <si>
    <t>Sifão do tipo garrafa em PVC 1.1/4" - fornecimento e instalação</t>
  </si>
  <si>
    <t>Sifão do tipo garrafa em metal cromado 1 X 1.1/2" - fornecimento e instalação</t>
  </si>
  <si>
    <t>Válvula em plástico branco 1" para lavatório - fornecimento e instalação</t>
  </si>
  <si>
    <t>Válvula em metal cromado 3.1/2"X1.1/2" - fornecimento e instalação</t>
  </si>
  <si>
    <t>8.3</t>
  </si>
  <si>
    <t>LOUÇAS, METAIS E ACESSÓRIOS</t>
  </si>
  <si>
    <t>Porta toalha inox para papel toalha em folha</t>
  </si>
  <si>
    <t>02035/ORSE</t>
  </si>
  <si>
    <t>Porta sabão liquido de vidro com suporte em inox</t>
  </si>
  <si>
    <t>02046/ORSE</t>
  </si>
  <si>
    <t>9.0</t>
  </si>
  <si>
    <t>PINTURA</t>
  </si>
  <si>
    <t>9.1</t>
  </si>
  <si>
    <t>9.2</t>
  </si>
  <si>
    <t>Aplicação e lixamento de massa látex em teto, uma demão</t>
  </si>
  <si>
    <t>9.3</t>
  </si>
  <si>
    <t>Pintura epóxi, duas demãos, incluso emassamento com massa epóxi 1 demão e fundo preparador (base seladora) duas demãos</t>
  </si>
  <si>
    <t>9.4</t>
  </si>
  <si>
    <t>Pintura esmalte acetinado para esquadrias de madeira, duas demãos, incluso aparelhamento com fundo nivelador branco fosco</t>
  </si>
  <si>
    <t>74065/002</t>
  </si>
  <si>
    <t>10.0</t>
  </si>
  <si>
    <t>ELEMENTOS DIVERSOS:</t>
  </si>
  <si>
    <t>10.1</t>
  </si>
  <si>
    <t>Móveis sob bancadas compostos de três ambientes: dois com portas de duas folhas e prateleiras e o outro ambiente com gavetas, conforme detalhes</t>
  </si>
  <si>
    <t>10204/ORSE</t>
  </si>
  <si>
    <t>10.2</t>
  </si>
  <si>
    <t>Extintor incêndio TP pó quimico 4Kg fornecimento e colocação</t>
  </si>
  <si>
    <t>73775/001</t>
  </si>
  <si>
    <t>SERVIÇOS COMPLEMENTARES:</t>
  </si>
  <si>
    <t>Placa de identificação contendo o nome da Agência Transfusional, logomarca do Governo e do Hemopi e local onde deverá ser colocado o nome dos funcionários e telefones, dimensões 45X25cm - fornecimento e instalação</t>
  </si>
  <si>
    <t>C4629</t>
  </si>
  <si>
    <t>Limpeza geral da obra</t>
  </si>
  <si>
    <t>9537</t>
  </si>
  <si>
    <t>TOTAL GERAL</t>
  </si>
  <si>
    <t>CRONOGRAMA FÍSICO-FINANCEIRO</t>
  </si>
  <si>
    <t>BDI: 25,22%</t>
  </si>
  <si>
    <t>% DO ITEM</t>
  </si>
  <si>
    <t>VALOR DO ITEM</t>
  </si>
  <si>
    <t>%</t>
  </si>
  <si>
    <t>30 DIAS</t>
  </si>
  <si>
    <t>INSTALAÇÕES ELÉTRICAS</t>
  </si>
  <si>
    <t>TOTAL DOS ITENS (R$)</t>
  </si>
  <si>
    <t>TOTAL GERAL (R$)</t>
  </si>
  <si>
    <t>PERCENTUAL TOTAL (%)</t>
  </si>
  <si>
    <r>
      <rPr>
        <sz val="10"/>
        <rFont val="Times New Roman"/>
        <family val="1"/>
        <charset val="1"/>
      </rPr>
      <t>Prazo de execução:</t>
    </r>
    <r>
      <rPr>
        <sz val="10"/>
        <rFont val="Times New Roman"/>
        <family val="1"/>
        <charset val="1"/>
      </rPr>
      <t>30 dias</t>
    </r>
  </si>
  <si>
    <t>ESQUADRIAS DE MADEIRA</t>
  </si>
  <si>
    <t>2.2</t>
  </si>
  <si>
    <t>Janela de alumínio tipo basculante, completa - fornecimento e instalação</t>
  </si>
  <si>
    <t>68052</t>
  </si>
  <si>
    <t>PISOS</t>
  </si>
  <si>
    <t>6.2</t>
  </si>
  <si>
    <t>Espelho em granito cinza andorinha para lavatório, espessura 2cm, assentado com argamassa colante dupla colagem, incluso preparação da parede para recebimento do granito (demolição do reboco, chapisco, emboço e assentamento da peça de granito</t>
  </si>
  <si>
    <t>6.3</t>
  </si>
  <si>
    <t>Espelho em granito cinza andorinha sobre pia e bancadas, e = 2cm, h = 5cm, assentado com argamassa colante dupla colagem, incluso preparação da parede para recebimento do granito (demolição do reboco, chapisco, emboço e assentamento da peça de granito</t>
  </si>
  <si>
    <t>ELEMENTOS DIVERSOS</t>
  </si>
  <si>
    <t>SERVIÇOS COMPLEMENTARES</t>
  </si>
  <si>
    <t>Luminária fluorescente de sobrepor c/proteção acrílica - com reator de partida rápida e lâmpada fluorencente 2X40W, completa, fornecimento e instalação</t>
  </si>
  <si>
    <t>Pintura esmalte acetinado para esquadrias de madeira, duas demãos, incluso aparelhamento com fundo nivelador branco fosco</t>
  </si>
  <si>
    <t>86889 * 1/1,5</t>
  </si>
  <si>
    <r>
      <rPr>
        <sz val="10"/>
        <rFont val="Times New Roman"/>
        <family val="1"/>
        <charset val="1"/>
      </rPr>
      <t>Município:</t>
    </r>
    <r>
      <rPr>
        <sz val="10"/>
        <rFont val="Times New Roman"/>
        <family val="1"/>
        <charset val="1"/>
      </rPr>
      <t>Corrente</t>
    </r>
  </si>
  <si>
    <t>Latex PVA forro, duas demãos</t>
  </si>
  <si>
    <t>Impermeabilização com pintura à base de resina epóxi alcatrão, uma demão</t>
  </si>
  <si>
    <t>Ponto de tomada (caixa, eletroduto, fios e tomada 2P+T)</t>
  </si>
  <si>
    <t>6.1.1</t>
  </si>
  <si>
    <t>6.1.2</t>
  </si>
  <si>
    <t>6.1.3</t>
  </si>
  <si>
    <t>6.2.1</t>
  </si>
  <si>
    <t>6.2.2</t>
  </si>
  <si>
    <t>6.2.3</t>
  </si>
  <si>
    <t>6.3.1</t>
  </si>
  <si>
    <t>6.3.2</t>
  </si>
  <si>
    <t>Bancada em aço inox - 304, dimensões 1,20 x 0,60m c/ 01 cuba 80x50x40cm, rodopia 10cm, concretada, inclusive válvula e sifão cromados, exclusive torneira - fornecimento e instalação</t>
  </si>
  <si>
    <t>6.3.3</t>
  </si>
  <si>
    <t>8.4</t>
  </si>
  <si>
    <t>Placa de identificação contendo o nome da Agência Transfusional, logomarca do Governo e do Hemopi e local onde deverá ser colocado o nome dos funcionários e telefones, dimensões 45X25cm - fornecimento e instalação</t>
  </si>
  <si>
    <t>REVESTIMENTO DE PAREDES E PILARES</t>
  </si>
  <si>
    <t>Placa da obra em chapa de aço galvanizado (3,00mX2,10m)</t>
  </si>
  <si>
    <t>72215</t>
  </si>
  <si>
    <t>79462</t>
  </si>
  <si>
    <t>Piso com manta vinílica semiflexivel padrão hospitalar, assentado sobre piso cerâmico/industrial, incluso camada de regularização, pronto, fixado com cola, com acabamento em perfil de alumínio na porta principal e rodapé vinílico</t>
  </si>
  <si>
    <t>6.2.4</t>
  </si>
  <si>
    <t>Demolição de alvenaria de tijolos s/aproveitamento (aumentar a porta de acesso)</t>
  </si>
  <si>
    <t>6.4</t>
  </si>
  <si>
    <t>7.1.2</t>
  </si>
  <si>
    <t>7.1.3</t>
  </si>
  <si>
    <t>7.1.4</t>
  </si>
  <si>
    <t>7.2.1</t>
  </si>
  <si>
    <t>7.2.2</t>
  </si>
  <si>
    <t>7.2.3</t>
  </si>
  <si>
    <t>7.2.4</t>
  </si>
  <si>
    <t>7.3.1</t>
  </si>
  <si>
    <t>7.3.2</t>
  </si>
  <si>
    <t>PAREDES E DIVISÓRIAS</t>
  </si>
  <si>
    <r>
      <rPr>
        <sz val="10"/>
        <rFont val="Times New Roman"/>
        <family val="1"/>
        <charset val="1"/>
      </rPr>
      <t>Tipo da intervenção:</t>
    </r>
    <r>
      <rPr>
        <sz val="10"/>
        <rFont val="Times New Roman"/>
        <family val="1"/>
        <charset val="1"/>
      </rPr>
      <t>Adequação e Reforma da Agência Transfusional de São João do Piauí</t>
    </r>
  </si>
  <si>
    <r>
      <rPr>
        <sz val="10"/>
        <rFont val="Times New Roman"/>
        <family val="1"/>
        <charset val="1"/>
      </rPr>
      <t>Endereço do EAS:</t>
    </r>
    <r>
      <rPr>
        <sz val="10"/>
        <rFont val="Times New Roman"/>
        <family val="1"/>
        <charset val="1"/>
      </rPr>
      <t>Av. Cândido Coelho, 1215 CEP 64760-000</t>
    </r>
  </si>
  <si>
    <r>
      <rPr>
        <sz val="10"/>
        <rFont val="Times New Roman"/>
        <family val="1"/>
        <charset val="1"/>
      </rPr>
      <t>Município:</t>
    </r>
    <r>
      <rPr>
        <sz val="10"/>
        <rFont val="Times New Roman"/>
        <family val="1"/>
        <charset val="1"/>
      </rPr>
      <t>São João do Piauí</t>
    </r>
  </si>
  <si>
    <r>
      <rPr>
        <sz val="10"/>
        <rFont val="Times New Roman"/>
        <family val="1"/>
        <charset val="1"/>
      </rPr>
      <t>Nome do EAS:</t>
    </r>
    <r>
      <rPr>
        <sz val="10"/>
        <rFont val="Times New Roman"/>
        <family val="1"/>
        <charset val="1"/>
      </rPr>
      <t>Hospital Regional Teresinha Nunes de Barros</t>
    </r>
  </si>
  <si>
    <r>
      <rPr>
        <sz val="10"/>
        <rFont val="Times New Roman"/>
        <family val="1"/>
        <charset val="1"/>
      </rPr>
      <t>Área  de piso:</t>
    </r>
    <r>
      <rPr>
        <sz val="10"/>
        <rFont val="Times New Roman"/>
        <family val="1"/>
        <charset val="1"/>
      </rPr>
      <t>14.00m²</t>
    </r>
  </si>
  <si>
    <t>Demolição de reboco</t>
  </si>
  <si>
    <t>73910/008</t>
  </si>
  <si>
    <t>C3017 - 23.1</t>
  </si>
  <si>
    <t>6.3.4</t>
  </si>
  <si>
    <t>Lavatorio de louça branca completo fornec. e instalação</t>
  </si>
  <si>
    <t>04695/ORSE</t>
  </si>
  <si>
    <t>Bancada em granito cinza andorinha e=2,5cm, largura 60cm - fornecimento e instalação, inclui a retirada da bancada antiga</t>
  </si>
  <si>
    <r>
      <rPr>
        <b/>
        <sz val="10"/>
        <rFont val="Times New Roman"/>
        <family val="1"/>
        <charset val="1"/>
      </rPr>
      <t>O presente orçamento consta do valor de</t>
    </r>
    <r>
      <rPr>
        <b/>
        <sz val="10"/>
        <rFont val="Times New Roman"/>
        <family val="1"/>
        <charset val="1"/>
      </rPr>
      <t>R$ 24.570,84 (vinte e quatro mil, quinhentos e setenta reais e oitenta e quatro centavos)</t>
    </r>
  </si>
  <si>
    <r>
      <rPr>
        <sz val="10"/>
        <rFont val="Times New Roman"/>
        <family val="1"/>
        <charset val="1"/>
      </rPr>
      <t>Tipo da intervenção:</t>
    </r>
    <r>
      <rPr>
        <b/>
        <sz val="10"/>
        <rFont val="Times New Roman"/>
        <family val="1"/>
        <charset val="1"/>
      </rPr>
      <t>Adequação e Reformada Agência Transfusional de São João do Piauí</t>
    </r>
  </si>
  <si>
    <r>
      <rPr>
        <sz val="10"/>
        <rFont val="Times New Roman"/>
        <family val="1"/>
        <charset val="1"/>
      </rPr>
      <t>Endereço do EAS:</t>
    </r>
    <r>
      <rPr>
        <sz val="10"/>
        <rFont val="Times New Roman"/>
        <family val="1"/>
        <charset val="1"/>
      </rPr>
      <t>Av. Candido Coelho 1215 CEP: 64760-000</t>
    </r>
  </si>
  <si>
    <r>
      <rPr>
        <sz val="10"/>
        <rFont val="Times New Roman"/>
        <family val="1"/>
        <charset val="1"/>
      </rPr>
      <t>Área de piso: 14,00</t>
    </r>
    <r>
      <rPr>
        <sz val="10"/>
        <rFont val="Times New Roman"/>
        <family val="1"/>
        <charset val="1"/>
      </rPr>
      <t>m²</t>
    </r>
  </si>
  <si>
    <r>
      <rPr>
        <sz val="10"/>
        <rFont val="Times New Roman"/>
        <family val="1"/>
        <charset val="1"/>
      </rPr>
      <t>Tipo da intervenção:</t>
    </r>
    <r>
      <rPr>
        <sz val="10"/>
        <rFont val="Times New Roman"/>
        <family val="1"/>
        <charset val="1"/>
      </rPr>
      <t>Adequação e Reforma da Agência Transfusional de São Raimundo Nonato</t>
    </r>
  </si>
  <si>
    <r>
      <rPr>
        <sz val="10"/>
        <rFont val="Times New Roman"/>
        <family val="1"/>
        <charset val="1"/>
      </rPr>
      <t>Endereço do EAS:</t>
    </r>
    <r>
      <rPr>
        <sz val="10"/>
        <rFont val="Times New Roman"/>
        <family val="1"/>
        <charset val="1"/>
      </rPr>
      <t>Praça Capítão Neuton Rubem CEP 64770-000</t>
    </r>
  </si>
  <si>
    <r>
      <rPr>
        <sz val="10"/>
        <rFont val="Times New Roman"/>
        <family val="1"/>
        <charset val="1"/>
      </rPr>
      <t>Município:</t>
    </r>
    <r>
      <rPr>
        <sz val="10"/>
        <rFont val="Times New Roman"/>
        <family val="1"/>
        <charset val="1"/>
      </rPr>
      <t>S. Rdo. Nonato</t>
    </r>
  </si>
  <si>
    <r>
      <rPr>
        <sz val="10"/>
        <rFont val="Times New Roman"/>
        <family val="1"/>
        <charset val="1"/>
      </rPr>
      <t>Nome do EAS:</t>
    </r>
    <r>
      <rPr>
        <sz val="10"/>
        <rFont val="Times New Roman"/>
        <family val="1"/>
        <charset val="1"/>
      </rPr>
      <t>Hospital Regional  Senador Cândico Ferraz</t>
    </r>
  </si>
  <si>
    <r>
      <rPr>
        <sz val="10"/>
        <rFont val="Times New Roman"/>
        <family val="1"/>
        <charset val="1"/>
      </rPr>
      <t>Área de piso:</t>
    </r>
    <r>
      <rPr>
        <sz val="10"/>
        <rFont val="Times New Roman"/>
        <family val="1"/>
        <charset val="1"/>
      </rPr>
      <t>14,00m²</t>
    </r>
  </si>
  <si>
    <t>REVESTIMENTO DE PAREDES</t>
  </si>
  <si>
    <t>Látex PVA forro, duas demãos</t>
  </si>
  <si>
    <t>Bancada de granito cinza andorinha assentado sobre mão francesa metalica</t>
  </si>
  <si>
    <r>
      <rPr>
        <b/>
        <sz val="10"/>
        <rFont val="Times New Roman"/>
        <family val="1"/>
        <charset val="1"/>
      </rPr>
      <t>O presente orçamento consta do valor de</t>
    </r>
    <r>
      <rPr>
        <b/>
        <sz val="10"/>
        <rFont val="Times New Roman"/>
        <family val="1"/>
        <charset val="1"/>
      </rPr>
      <t>R$ 17.836,63 (dezessete mil, oitocentos e trinta e seis reais e sessenta e seis centavos)</t>
    </r>
  </si>
  <si>
    <r>
      <rPr>
        <sz val="10"/>
        <rFont val="Times New Roman"/>
        <family val="1"/>
        <charset val="1"/>
      </rPr>
      <t>Município:</t>
    </r>
    <r>
      <rPr>
        <sz val="10"/>
        <rFont val="Times New Roman"/>
        <family val="1"/>
        <charset val="1"/>
      </rPr>
      <t>São Raimundo Nonato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</si>
</sst>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6" formatCode="0.0"/>
  </numFmts>
  <fonts count="10" x14ac:knownFonts="1">
    <font>
      <sz val="10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11"/>
      <name val="Arial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/>
      <sz val="11"/>
      <name val="Arial Narrow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8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164" fontId="2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1" applyFont="1" applyBorder="1" applyAlignment="1" applyProtection="1">
      <alignment horizontal="center" vertical="center" wrapText="1"/>
      <protection locked="0"/>
    </xf>
    <xf numFmtId="164" fontId="1" fillId="2" borderId="1" xfId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164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/>
    </xf>
    <xf numFmtId="164" fontId="3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Border="1" applyAlignment="1" applyProtection="1">
      <alignment horizontal="justify" vertical="top" wrapText="1"/>
      <protection locked="0"/>
    </xf>
    <xf numFmtId="49" fontId="1" fillId="0" borderId="1" xfId="0" applyNumberFormat="1" applyFont="1" applyBorder="1" applyAlignment="1" applyProtection="1">
      <alignment horizontal="justify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7" fillId="0" borderId="0" xfId="0" applyFont="1" applyBorder="1"/>
    <xf numFmtId="164" fontId="7" fillId="0" borderId="1" xfId="1" applyFont="1" applyBorder="1" applyAlignment="1" applyProtection="1"/>
    <xf numFmtId="164" fontId="7" fillId="0" borderId="1" xfId="0" applyNumberFormat="1" applyFont="1" applyBorder="1"/>
    <xf numFmtId="164" fontId="7" fillId="0" borderId="1" xfId="1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164" fontId="8" fillId="0" borderId="1" xfId="1" applyFont="1" applyBorder="1" applyAlignment="1" applyProtection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7" fillId="0" borderId="1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4" fontId="8" fillId="0" borderId="0" xfId="1" applyFont="1" applyBorder="1" applyAlignment="1" applyProtection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/>
    </xf>
    <xf numFmtId="164" fontId="1" fillId="0" borderId="0" xfId="1" applyFont="1" applyBorder="1" applyAlignment="1" applyProtection="1">
      <alignment wrapText="1"/>
    </xf>
    <xf numFmtId="164" fontId="7" fillId="0" borderId="0" xfId="1" applyFont="1" applyBorder="1" applyAlignment="1" applyProtection="1"/>
    <xf numFmtId="164" fontId="2" fillId="2" borderId="1" xfId="1" applyFont="1" applyFill="1" applyBorder="1" applyAlignment="1" applyProtection="1">
      <alignment horizontal="center" vertical="center" wrapText="1"/>
    </xf>
    <xf numFmtId="164" fontId="1" fillId="0" borderId="0" xfId="1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7" fillId="0" borderId="7" xfId="1" applyFont="1" applyBorder="1" applyAlignment="1" applyProtection="1"/>
    <xf numFmtId="0" fontId="4" fillId="0" borderId="1" xfId="0" applyFont="1" applyBorder="1" applyAlignment="1">
      <alignment horizontal="center" vertical="center"/>
    </xf>
    <xf numFmtId="164" fontId="5" fillId="0" borderId="0" xfId="1" applyFont="1" applyBorder="1" applyAlignment="1" applyProtection="1"/>
    <xf numFmtId="164" fontId="2" fillId="0" borderId="5" xfId="1" applyFont="1" applyBorder="1" applyAlignment="1" applyProtection="1">
      <alignment horizontal="center" vertical="center"/>
    </xf>
    <xf numFmtId="164" fontId="7" fillId="0" borderId="7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wrapText="1"/>
    </xf>
    <xf numFmtId="164" fontId="0" fillId="0" borderId="0" xfId="1" applyFont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112680</xdr:colOff>
      <xdr:row>0</xdr:row>
      <xdr:rowOff>38520</xdr:rowOff>
    </xdr:from>
    <xdr:to>
      <xdr:col>8</xdr:col>
      <xdr:colOff>569520</xdr:colOff>
      <xdr:row>3</xdr:row>
      <xdr:rowOff>28800</xdr:rowOff>
    </xdr:to>
    <xdr:pic>
      <xdr:nvPicPr>
        <xdr:cNvPr id="34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27680" y="38520"/>
          <a:ext cx="456840" cy="475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27000</xdr:colOff>
      <xdr:row>0</xdr:row>
      <xdr:rowOff>0</xdr:rowOff>
    </xdr:from>
    <xdr:to>
      <xdr:col>0</xdr:col>
      <xdr:colOff>569520</xdr:colOff>
      <xdr:row>3</xdr:row>
      <xdr:rowOff>114120</xdr:rowOff>
    </xdr:to>
    <xdr:pic>
      <xdr:nvPicPr>
        <xdr:cNvPr id="343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000" y="0"/>
          <a:ext cx="542520" cy="599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36360</xdr:colOff>
      <xdr:row>0</xdr:row>
      <xdr:rowOff>0</xdr:rowOff>
    </xdr:from>
    <xdr:to>
      <xdr:col>2</xdr:col>
      <xdr:colOff>902520</xdr:colOff>
      <xdr:row>0</xdr:row>
      <xdr:rowOff>360</xdr:rowOff>
    </xdr:to>
    <xdr:sp macro="" textlink="">
      <xdr:nvSpPr>
        <xdr:cNvPr id="344" name="CustomShape 1"/>
        <xdr:cNvSpPr/>
      </xdr:nvSpPr>
      <xdr:spPr>
        <a:xfrm>
          <a:off x="36360" y="0"/>
          <a:ext cx="47044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45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Reforma do Centro de Hematologia e Hemoterapia do Piauí -  HEMOPI</a:t>
          </a:r>
          <a:endParaRPr/>
        </a:p>
      </xdr:txBody>
    </xdr:sp>
    <xdr:clientData/>
  </xdr:twoCellAnchor>
  <xdr:twoCellAnchor editAs="oneCell">
    <xdr:from>
      <xdr:col>2</xdr:col>
      <xdr:colOff>903240</xdr:colOff>
      <xdr:row>0</xdr:row>
      <xdr:rowOff>0</xdr:rowOff>
    </xdr:from>
    <xdr:to>
      <xdr:col>5</xdr:col>
      <xdr:colOff>684000</xdr:colOff>
      <xdr:row>0</xdr:row>
      <xdr:rowOff>360</xdr:rowOff>
    </xdr:to>
    <xdr:sp macro="" textlink="">
      <xdr:nvSpPr>
        <xdr:cNvPr id="346" name="CustomShape 1"/>
        <xdr:cNvSpPr/>
      </xdr:nvSpPr>
      <xdr:spPr>
        <a:xfrm>
          <a:off x="4741560" y="0"/>
          <a:ext cx="30002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  Teresina  - Piauí</a:t>
          </a:r>
          <a:endParaRPr/>
        </a:p>
      </xdr:txBody>
    </xdr:sp>
    <xdr:clientData/>
  </xdr:twoCellAnchor>
  <xdr:twoCellAnchor editAs="oneCell">
    <xdr:from>
      <xdr:col>5</xdr:col>
      <xdr:colOff>693720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47" name="CustomShape 1"/>
        <xdr:cNvSpPr/>
      </xdr:nvSpPr>
      <xdr:spPr>
        <a:xfrm>
          <a:off x="7751520" y="0"/>
          <a:ext cx="16761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12/04/99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902520</xdr:colOff>
      <xdr:row>0</xdr:row>
      <xdr:rowOff>360</xdr:rowOff>
    </xdr:to>
    <xdr:sp macro="" textlink="">
      <xdr:nvSpPr>
        <xdr:cNvPr id="348" name="CustomShape 1"/>
        <xdr:cNvSpPr/>
      </xdr:nvSpPr>
      <xdr:spPr>
        <a:xfrm>
          <a:off x="36360" y="0"/>
          <a:ext cx="47044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ORÇAMENTÁRIA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49" name="CustomShape 1"/>
        <xdr:cNvSpPr/>
      </xdr:nvSpPr>
      <xdr:spPr>
        <a:xfrm>
          <a:off x="36360" y="0"/>
          <a:ext cx="382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50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Reforma do Hospital Norberto Moura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5</xdr:col>
      <xdr:colOff>693360</xdr:colOff>
      <xdr:row>0</xdr:row>
      <xdr:rowOff>360</xdr:rowOff>
    </xdr:to>
    <xdr:sp macro="" textlink="">
      <xdr:nvSpPr>
        <xdr:cNvPr id="351" name="CustomShape 1"/>
        <xdr:cNvSpPr/>
      </xdr:nvSpPr>
      <xdr:spPr>
        <a:xfrm>
          <a:off x="5018040" y="0"/>
          <a:ext cx="273312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 Elesbão Veloso - Pi</a:t>
          </a:r>
          <a:endParaRPr/>
        </a:p>
      </xdr:txBody>
    </xdr:sp>
    <xdr:clientData/>
  </xdr:twoCellAnchor>
  <xdr:twoCellAnchor editAs="oneCell">
    <xdr:from>
      <xdr:col>5</xdr:col>
      <xdr:colOff>693720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52" name="CustomShape 1"/>
        <xdr:cNvSpPr/>
      </xdr:nvSpPr>
      <xdr:spPr>
        <a:xfrm>
          <a:off x="7751520" y="0"/>
          <a:ext cx="16761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12/04/99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53" name="CustomShape 1"/>
        <xdr:cNvSpPr/>
      </xdr:nvSpPr>
      <xdr:spPr>
        <a:xfrm>
          <a:off x="27000" y="0"/>
          <a:ext cx="38379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ORÇAMENTÁRIA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54" name="CustomShape 1"/>
        <xdr:cNvSpPr/>
      </xdr:nvSpPr>
      <xdr:spPr>
        <a:xfrm>
          <a:off x="36360" y="0"/>
          <a:ext cx="382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55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56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</a:t>
          </a:r>
          <a:endParaRPr/>
        </a:p>
      </xdr:txBody>
    </xdr:sp>
    <xdr:clientData/>
  </xdr:twoCellAnchor>
  <xdr:twoCellAnchor editAs="oneCell">
    <xdr:from>
      <xdr:col>7</xdr:col>
      <xdr:colOff>27000</xdr:colOff>
      <xdr:row>0</xdr:row>
      <xdr:rowOff>0</xdr:rowOff>
    </xdr:from>
    <xdr:to>
      <xdr:col>7</xdr:col>
      <xdr:colOff>27360</xdr:colOff>
      <xdr:row>0</xdr:row>
      <xdr:rowOff>360</xdr:rowOff>
    </xdr:to>
    <xdr:sp macro="" textlink="">
      <xdr:nvSpPr>
        <xdr:cNvPr id="357" name="CustomShape 1"/>
        <xdr:cNvSpPr/>
      </xdr:nvSpPr>
      <xdr:spPr>
        <a:xfrm>
          <a:off x="9428040" y="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58" name="CustomShape 1"/>
        <xdr:cNvSpPr/>
      </xdr:nvSpPr>
      <xdr:spPr>
        <a:xfrm>
          <a:off x="27000" y="0"/>
          <a:ext cx="38379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COMPARATIVA DE SERVIÇOS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59" name="CustomShape 1"/>
        <xdr:cNvSpPr/>
      </xdr:nvSpPr>
      <xdr:spPr>
        <a:xfrm>
          <a:off x="36360" y="0"/>
          <a:ext cx="382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60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</a:t>
          </a: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CASA PARA GRUPO GERADOR - HEMOCENTRO DE BARRAS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5</xdr:col>
      <xdr:colOff>36000</xdr:colOff>
      <xdr:row>0</xdr:row>
      <xdr:rowOff>360</xdr:rowOff>
    </xdr:to>
    <xdr:sp macro="" textlink="">
      <xdr:nvSpPr>
        <xdr:cNvPr id="361" name="CustomShape 1"/>
        <xdr:cNvSpPr/>
      </xdr:nvSpPr>
      <xdr:spPr>
        <a:xfrm>
          <a:off x="5018040" y="0"/>
          <a:ext cx="20757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</a:t>
          </a: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BARRAS - PI</a:t>
          </a:r>
          <a:endParaRPr/>
        </a:p>
      </xdr:txBody>
    </xdr:sp>
    <xdr:clientData/>
  </xdr:twoCellAnchor>
  <xdr:twoCellAnchor editAs="oneCell">
    <xdr:from>
      <xdr:col>5</xdr:col>
      <xdr:colOff>36360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62" name="CustomShape 1"/>
        <xdr:cNvSpPr/>
      </xdr:nvSpPr>
      <xdr:spPr>
        <a:xfrm>
          <a:off x="7094160" y="0"/>
          <a:ext cx="233352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</a:t>
          </a: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 08/05/97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63" name="CustomShape 1"/>
        <xdr:cNvSpPr/>
      </xdr:nvSpPr>
      <xdr:spPr>
        <a:xfrm>
          <a:off x="27000" y="0"/>
          <a:ext cx="38379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COMPARATIVA DE SERVIÇOS</a:t>
          </a:r>
          <a:endParaRPr/>
        </a:p>
      </xdr:txBody>
    </xdr:sp>
    <xdr:clientData/>
  </xdr:twoCellAnchor>
  <xdr:twoCellAnchor editAs="oneCell">
    <xdr:from>
      <xdr:col>6</xdr:col>
      <xdr:colOff>27000</xdr:colOff>
      <xdr:row>4</xdr:row>
      <xdr:rowOff>381600</xdr:rowOff>
    </xdr:from>
    <xdr:to>
      <xdr:col>6</xdr:col>
      <xdr:colOff>27360</xdr:colOff>
      <xdr:row>6</xdr:row>
      <xdr:rowOff>133560</xdr:rowOff>
    </xdr:to>
    <xdr:sp macro="" textlink="">
      <xdr:nvSpPr>
        <xdr:cNvPr id="364" name="CustomShape 1"/>
        <xdr:cNvSpPr/>
      </xdr:nvSpPr>
      <xdr:spPr>
        <a:xfrm>
          <a:off x="8170560" y="1029240"/>
          <a:ext cx="360" cy="36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7</xdr:col>
      <xdr:colOff>27000</xdr:colOff>
      <xdr:row>4</xdr:row>
      <xdr:rowOff>381600</xdr:rowOff>
    </xdr:from>
    <xdr:to>
      <xdr:col>7</xdr:col>
      <xdr:colOff>27360</xdr:colOff>
      <xdr:row>6</xdr:row>
      <xdr:rowOff>133560</xdr:rowOff>
    </xdr:to>
    <xdr:sp macro="" textlink="">
      <xdr:nvSpPr>
        <xdr:cNvPr id="365" name="CustomShape 1"/>
        <xdr:cNvSpPr/>
      </xdr:nvSpPr>
      <xdr:spPr>
        <a:xfrm>
          <a:off x="9428040" y="1029240"/>
          <a:ext cx="360" cy="36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6</xdr:col>
      <xdr:colOff>264960</xdr:colOff>
      <xdr:row>0</xdr:row>
      <xdr:rowOff>67320</xdr:rowOff>
    </xdr:from>
    <xdr:to>
      <xdr:col>6</xdr:col>
      <xdr:colOff>721800</xdr:colOff>
      <xdr:row>3</xdr:row>
      <xdr:rowOff>57600</xdr:rowOff>
    </xdr:to>
    <xdr:pic>
      <xdr:nvPicPr>
        <xdr:cNvPr id="366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08520" y="67320"/>
          <a:ext cx="456840" cy="475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27000</xdr:colOff>
      <xdr:row>0</xdr:row>
      <xdr:rowOff>0</xdr:rowOff>
    </xdr:from>
    <xdr:to>
      <xdr:col>0</xdr:col>
      <xdr:colOff>731520</xdr:colOff>
      <xdr:row>3</xdr:row>
      <xdr:rowOff>114120</xdr:rowOff>
    </xdr:to>
    <xdr:pic>
      <xdr:nvPicPr>
        <xdr:cNvPr id="367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000" y="0"/>
          <a:ext cx="704520" cy="599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36360</xdr:colOff>
      <xdr:row>0</xdr:row>
      <xdr:rowOff>0</xdr:rowOff>
    </xdr:from>
    <xdr:to>
      <xdr:col>3</xdr:col>
      <xdr:colOff>26280</xdr:colOff>
      <xdr:row>0</xdr:row>
      <xdr:rowOff>360</xdr:rowOff>
    </xdr:to>
    <xdr:sp macro="" textlink="">
      <xdr:nvSpPr>
        <xdr:cNvPr id="368" name="CustomShape 1"/>
        <xdr:cNvSpPr/>
      </xdr:nvSpPr>
      <xdr:spPr>
        <a:xfrm>
          <a:off x="36360" y="0"/>
          <a:ext cx="44758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9</xdr:col>
      <xdr:colOff>26640</xdr:colOff>
      <xdr:row>0</xdr:row>
      <xdr:rowOff>360</xdr:rowOff>
    </xdr:to>
    <xdr:sp macro="" textlink="">
      <xdr:nvSpPr>
        <xdr:cNvPr id="369" name="CustomShape 1"/>
        <xdr:cNvSpPr/>
      </xdr:nvSpPr>
      <xdr:spPr>
        <a:xfrm>
          <a:off x="4512960" y="0"/>
          <a:ext cx="3428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Reforma do Centro de Hematologia e Hemoterapia do Piauí -  HEMOPI</a:t>
          </a:r>
          <a:endParaRPr/>
        </a:p>
      </xdr:txBody>
    </xdr:sp>
    <xdr:clientData/>
  </xdr:twoCellAnchor>
  <xdr:twoCellAnchor editAs="oneCell">
    <xdr:from>
      <xdr:col>1</xdr:col>
      <xdr:colOff>3021840</xdr:colOff>
      <xdr:row>0</xdr:row>
      <xdr:rowOff>0</xdr:rowOff>
    </xdr:from>
    <xdr:to>
      <xdr:col>7</xdr:col>
      <xdr:colOff>691560</xdr:colOff>
      <xdr:row>0</xdr:row>
      <xdr:rowOff>360</xdr:rowOff>
    </xdr:to>
    <xdr:sp macro="" textlink="">
      <xdr:nvSpPr>
        <xdr:cNvPr id="370" name="CustomShape 1"/>
        <xdr:cNvSpPr/>
      </xdr:nvSpPr>
      <xdr:spPr>
        <a:xfrm>
          <a:off x="3602520" y="0"/>
          <a:ext cx="36324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  Teresina  - Piauí</a:t>
          </a:r>
          <a:endParaRPr/>
        </a:p>
      </xdr:txBody>
    </xdr:sp>
    <xdr:clientData/>
  </xdr:twoCellAnchor>
  <xdr:twoCellAnchor editAs="oneCell">
    <xdr:from>
      <xdr:col>7</xdr:col>
      <xdr:colOff>708840</xdr:colOff>
      <xdr:row>0</xdr:row>
      <xdr:rowOff>0</xdr:rowOff>
    </xdr:from>
    <xdr:to>
      <xdr:col>9</xdr:col>
      <xdr:colOff>24480</xdr:colOff>
      <xdr:row>0</xdr:row>
      <xdr:rowOff>360</xdr:rowOff>
    </xdr:to>
    <xdr:sp macro="" textlink="">
      <xdr:nvSpPr>
        <xdr:cNvPr id="371" name="CustomShape 1"/>
        <xdr:cNvSpPr/>
      </xdr:nvSpPr>
      <xdr:spPr>
        <a:xfrm>
          <a:off x="7252200" y="0"/>
          <a:ext cx="6872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12/04/99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3</xdr:col>
      <xdr:colOff>26280</xdr:colOff>
      <xdr:row>0</xdr:row>
      <xdr:rowOff>360</xdr:rowOff>
    </xdr:to>
    <xdr:sp macro="" textlink="">
      <xdr:nvSpPr>
        <xdr:cNvPr id="372" name="CustomShape 1"/>
        <xdr:cNvSpPr/>
      </xdr:nvSpPr>
      <xdr:spPr>
        <a:xfrm>
          <a:off x="36360" y="0"/>
          <a:ext cx="44758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ORÇAMENTÁRIA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73" name="CustomShape 1"/>
        <xdr:cNvSpPr/>
      </xdr:nvSpPr>
      <xdr:spPr>
        <a:xfrm>
          <a:off x="36360" y="0"/>
          <a:ext cx="37047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9</xdr:col>
      <xdr:colOff>26640</xdr:colOff>
      <xdr:row>0</xdr:row>
      <xdr:rowOff>360</xdr:rowOff>
    </xdr:to>
    <xdr:sp macro="" textlink="">
      <xdr:nvSpPr>
        <xdr:cNvPr id="374" name="CustomShape 1"/>
        <xdr:cNvSpPr/>
      </xdr:nvSpPr>
      <xdr:spPr>
        <a:xfrm>
          <a:off x="4512960" y="0"/>
          <a:ext cx="3428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Reforma do Hospital Norberto Moura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684000</xdr:colOff>
      <xdr:row>0</xdr:row>
      <xdr:rowOff>360</xdr:rowOff>
    </xdr:to>
    <xdr:sp macro="" textlink="">
      <xdr:nvSpPr>
        <xdr:cNvPr id="375" name="CustomShape 1"/>
        <xdr:cNvSpPr/>
      </xdr:nvSpPr>
      <xdr:spPr>
        <a:xfrm>
          <a:off x="4512960" y="0"/>
          <a:ext cx="27144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 Elesbão Veloso - Pi</a:t>
          </a:r>
          <a:endParaRPr/>
        </a:p>
      </xdr:txBody>
    </xdr:sp>
    <xdr:clientData/>
  </xdr:twoCellAnchor>
  <xdr:twoCellAnchor editAs="oneCell">
    <xdr:from>
      <xdr:col>7</xdr:col>
      <xdr:colOff>708840</xdr:colOff>
      <xdr:row>0</xdr:row>
      <xdr:rowOff>0</xdr:rowOff>
    </xdr:from>
    <xdr:to>
      <xdr:col>9</xdr:col>
      <xdr:colOff>24480</xdr:colOff>
      <xdr:row>0</xdr:row>
      <xdr:rowOff>360</xdr:rowOff>
    </xdr:to>
    <xdr:sp macro="" textlink="">
      <xdr:nvSpPr>
        <xdr:cNvPr id="376" name="CustomShape 1"/>
        <xdr:cNvSpPr/>
      </xdr:nvSpPr>
      <xdr:spPr>
        <a:xfrm>
          <a:off x="7252200" y="0"/>
          <a:ext cx="6872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12/04/99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77" name="CustomShape 1"/>
        <xdr:cNvSpPr/>
      </xdr:nvSpPr>
      <xdr:spPr>
        <a:xfrm>
          <a:off x="27000" y="0"/>
          <a:ext cx="371412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ORÇAMENTÁRIA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78" name="CustomShape 1"/>
        <xdr:cNvSpPr/>
      </xdr:nvSpPr>
      <xdr:spPr>
        <a:xfrm>
          <a:off x="36360" y="0"/>
          <a:ext cx="37047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9</xdr:col>
      <xdr:colOff>26640</xdr:colOff>
      <xdr:row>0</xdr:row>
      <xdr:rowOff>360</xdr:rowOff>
    </xdr:to>
    <xdr:sp macro="" textlink="">
      <xdr:nvSpPr>
        <xdr:cNvPr id="379" name="CustomShape 1"/>
        <xdr:cNvSpPr/>
      </xdr:nvSpPr>
      <xdr:spPr>
        <a:xfrm>
          <a:off x="4512960" y="0"/>
          <a:ext cx="3428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9</xdr:col>
      <xdr:colOff>112320</xdr:colOff>
      <xdr:row>0</xdr:row>
      <xdr:rowOff>360</xdr:rowOff>
    </xdr:to>
    <xdr:sp macro="" textlink="">
      <xdr:nvSpPr>
        <xdr:cNvPr id="380" name="CustomShape 1"/>
        <xdr:cNvSpPr/>
      </xdr:nvSpPr>
      <xdr:spPr>
        <a:xfrm>
          <a:off x="4512960" y="0"/>
          <a:ext cx="351432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81" name="CustomShape 1"/>
        <xdr:cNvSpPr/>
      </xdr:nvSpPr>
      <xdr:spPr>
        <a:xfrm>
          <a:off x="27000" y="0"/>
          <a:ext cx="371412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COMPARATIVA DE SERVIÇOS</a:t>
          </a:r>
          <a:endParaRPr/>
        </a:p>
      </xdr:txBody>
    </xdr:sp>
    <xdr:clientData/>
  </xdr:twoCellAnchor>
  <xdr:twoCellAnchor editAs="oneCell">
    <xdr:from>
      <xdr:col>9</xdr:col>
      <xdr:colOff>27000</xdr:colOff>
      <xdr:row>4</xdr:row>
      <xdr:rowOff>381600</xdr:rowOff>
    </xdr:from>
    <xdr:to>
      <xdr:col>9</xdr:col>
      <xdr:colOff>27360</xdr:colOff>
      <xdr:row>6</xdr:row>
      <xdr:rowOff>133560</xdr:rowOff>
    </xdr:to>
    <xdr:sp macro="" textlink="">
      <xdr:nvSpPr>
        <xdr:cNvPr id="382" name="CustomShape 1"/>
        <xdr:cNvSpPr/>
      </xdr:nvSpPr>
      <xdr:spPr>
        <a:xfrm>
          <a:off x="7941960" y="1029240"/>
          <a:ext cx="360" cy="361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9</xdr:col>
      <xdr:colOff>27000</xdr:colOff>
      <xdr:row>35</xdr:row>
      <xdr:rowOff>314640</xdr:rowOff>
    </xdr:from>
    <xdr:to>
      <xdr:col>9</xdr:col>
      <xdr:colOff>27360</xdr:colOff>
      <xdr:row>35</xdr:row>
      <xdr:rowOff>315000</xdr:rowOff>
    </xdr:to>
    <xdr:sp macro="" textlink="">
      <xdr:nvSpPr>
        <xdr:cNvPr id="383" name="CustomShape 1"/>
        <xdr:cNvSpPr/>
      </xdr:nvSpPr>
      <xdr:spPr>
        <a:xfrm>
          <a:off x="7941960" y="984204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9</xdr:col>
      <xdr:colOff>27000</xdr:colOff>
      <xdr:row>56</xdr:row>
      <xdr:rowOff>152640</xdr:rowOff>
    </xdr:from>
    <xdr:to>
      <xdr:col>9</xdr:col>
      <xdr:colOff>27360</xdr:colOff>
      <xdr:row>56</xdr:row>
      <xdr:rowOff>153000</xdr:rowOff>
    </xdr:to>
    <xdr:sp macro="" textlink="">
      <xdr:nvSpPr>
        <xdr:cNvPr id="384" name="CustomShape 1"/>
        <xdr:cNvSpPr/>
      </xdr:nvSpPr>
      <xdr:spPr>
        <a:xfrm>
          <a:off x="7941960" y="1536912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0</xdr:col>
      <xdr:colOff>27000</xdr:colOff>
      <xdr:row>67</xdr:row>
      <xdr:rowOff>305280</xdr:rowOff>
    </xdr:from>
    <xdr:to>
      <xdr:col>0</xdr:col>
      <xdr:colOff>27360</xdr:colOff>
      <xdr:row>67</xdr:row>
      <xdr:rowOff>305640</xdr:rowOff>
    </xdr:to>
    <xdr:sp macro="" textlink="">
      <xdr:nvSpPr>
        <xdr:cNvPr id="385" name="CustomShape 1"/>
        <xdr:cNvSpPr/>
      </xdr:nvSpPr>
      <xdr:spPr>
        <a:xfrm>
          <a:off x="27000" y="19134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8</xdr:col>
      <xdr:colOff>74520</xdr:colOff>
      <xdr:row>0</xdr:row>
      <xdr:rowOff>67320</xdr:rowOff>
    </xdr:from>
    <xdr:to>
      <xdr:col>8</xdr:col>
      <xdr:colOff>531360</xdr:colOff>
      <xdr:row>3</xdr:row>
      <xdr:rowOff>57600</xdr:rowOff>
    </xdr:to>
    <xdr:pic>
      <xdr:nvPicPr>
        <xdr:cNvPr id="386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08440" y="67320"/>
          <a:ext cx="456840" cy="475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27000</xdr:colOff>
      <xdr:row>0</xdr:row>
      <xdr:rowOff>0</xdr:rowOff>
    </xdr:from>
    <xdr:to>
      <xdr:col>0</xdr:col>
      <xdr:colOff>560160</xdr:colOff>
      <xdr:row>3</xdr:row>
      <xdr:rowOff>114120</xdr:rowOff>
    </xdr:to>
    <xdr:pic>
      <xdr:nvPicPr>
        <xdr:cNvPr id="387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000" y="0"/>
          <a:ext cx="533160" cy="5997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36360</xdr:colOff>
      <xdr:row>0</xdr:row>
      <xdr:rowOff>0</xdr:rowOff>
    </xdr:from>
    <xdr:to>
      <xdr:col>2</xdr:col>
      <xdr:colOff>902520</xdr:colOff>
      <xdr:row>0</xdr:row>
      <xdr:rowOff>360</xdr:rowOff>
    </xdr:to>
    <xdr:sp macro="" textlink="">
      <xdr:nvSpPr>
        <xdr:cNvPr id="388" name="CustomShape 1"/>
        <xdr:cNvSpPr/>
      </xdr:nvSpPr>
      <xdr:spPr>
        <a:xfrm>
          <a:off x="36360" y="0"/>
          <a:ext cx="47044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89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Reforma do Centro de Hematologia e Hemoterapia do Piauí -  HEMOPI</a:t>
          </a:r>
          <a:endParaRPr/>
        </a:p>
      </xdr:txBody>
    </xdr:sp>
    <xdr:clientData/>
  </xdr:twoCellAnchor>
  <xdr:twoCellAnchor editAs="oneCell">
    <xdr:from>
      <xdr:col>2</xdr:col>
      <xdr:colOff>54360</xdr:colOff>
      <xdr:row>0</xdr:row>
      <xdr:rowOff>0</xdr:rowOff>
    </xdr:from>
    <xdr:to>
      <xdr:col>5</xdr:col>
      <xdr:colOff>691560</xdr:colOff>
      <xdr:row>0</xdr:row>
      <xdr:rowOff>360</xdr:rowOff>
    </xdr:to>
    <xdr:sp macro="" textlink="">
      <xdr:nvSpPr>
        <xdr:cNvPr id="390" name="CustomShape 1"/>
        <xdr:cNvSpPr/>
      </xdr:nvSpPr>
      <xdr:spPr>
        <a:xfrm>
          <a:off x="3892680" y="0"/>
          <a:ext cx="38566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  Teresina  - Piauí</a:t>
          </a:r>
          <a:endParaRPr/>
        </a:p>
      </xdr:txBody>
    </xdr:sp>
    <xdr:clientData/>
  </xdr:twoCellAnchor>
  <xdr:twoCellAnchor editAs="oneCell">
    <xdr:from>
      <xdr:col>5</xdr:col>
      <xdr:colOff>701280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91" name="CustomShape 1"/>
        <xdr:cNvSpPr/>
      </xdr:nvSpPr>
      <xdr:spPr>
        <a:xfrm>
          <a:off x="7759080" y="0"/>
          <a:ext cx="166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12/04/99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902520</xdr:colOff>
      <xdr:row>0</xdr:row>
      <xdr:rowOff>360</xdr:rowOff>
    </xdr:to>
    <xdr:sp macro="" textlink="">
      <xdr:nvSpPr>
        <xdr:cNvPr id="392" name="CustomShape 1"/>
        <xdr:cNvSpPr/>
      </xdr:nvSpPr>
      <xdr:spPr>
        <a:xfrm>
          <a:off x="36360" y="0"/>
          <a:ext cx="47044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ORÇAMENTÁRIA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93" name="CustomShape 1"/>
        <xdr:cNvSpPr/>
      </xdr:nvSpPr>
      <xdr:spPr>
        <a:xfrm>
          <a:off x="36360" y="0"/>
          <a:ext cx="382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94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Reforma do Hospital Norberto Moura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5</xdr:col>
      <xdr:colOff>700920</xdr:colOff>
      <xdr:row>0</xdr:row>
      <xdr:rowOff>360</xdr:rowOff>
    </xdr:to>
    <xdr:sp macro="" textlink="">
      <xdr:nvSpPr>
        <xdr:cNvPr id="395" name="CustomShape 1"/>
        <xdr:cNvSpPr/>
      </xdr:nvSpPr>
      <xdr:spPr>
        <a:xfrm>
          <a:off x="5018040" y="0"/>
          <a:ext cx="274068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 Elesbão Veloso - Pi</a:t>
          </a:r>
          <a:endParaRPr/>
        </a:p>
      </xdr:txBody>
    </xdr:sp>
    <xdr:clientData/>
  </xdr:twoCellAnchor>
  <xdr:twoCellAnchor editAs="oneCell">
    <xdr:from>
      <xdr:col>5</xdr:col>
      <xdr:colOff>701280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96" name="CustomShape 1"/>
        <xdr:cNvSpPr/>
      </xdr:nvSpPr>
      <xdr:spPr>
        <a:xfrm>
          <a:off x="7759080" y="0"/>
          <a:ext cx="166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12/04/99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97" name="CustomShape 1"/>
        <xdr:cNvSpPr/>
      </xdr:nvSpPr>
      <xdr:spPr>
        <a:xfrm>
          <a:off x="27000" y="0"/>
          <a:ext cx="38379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ORÇAMENTÁRIA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398" name="CustomShape 1"/>
        <xdr:cNvSpPr/>
      </xdr:nvSpPr>
      <xdr:spPr>
        <a:xfrm>
          <a:off x="36360" y="0"/>
          <a:ext cx="382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399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OBRA: 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400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LOCAL:</a:t>
          </a:r>
          <a:endParaRPr/>
        </a:p>
      </xdr:txBody>
    </xdr:sp>
    <xdr:clientData/>
  </xdr:twoCellAnchor>
  <xdr:twoCellAnchor editAs="oneCell">
    <xdr:from>
      <xdr:col>7</xdr:col>
      <xdr:colOff>27000</xdr:colOff>
      <xdr:row>0</xdr:row>
      <xdr:rowOff>0</xdr:rowOff>
    </xdr:from>
    <xdr:to>
      <xdr:col>7</xdr:col>
      <xdr:colOff>27360</xdr:colOff>
      <xdr:row>0</xdr:row>
      <xdr:rowOff>360</xdr:rowOff>
    </xdr:to>
    <xdr:sp macro="" textlink="">
      <xdr:nvSpPr>
        <xdr:cNvPr id="401" name="CustomShape 1"/>
        <xdr:cNvSpPr/>
      </xdr:nvSpPr>
      <xdr:spPr>
        <a:xfrm>
          <a:off x="9428040" y="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/>
        <a:lstStyle/>
        <a:p>
          <a:pPr algn="ctr"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402" name="CustomShape 1"/>
        <xdr:cNvSpPr/>
      </xdr:nvSpPr>
      <xdr:spPr>
        <a:xfrm>
          <a:off x="27000" y="0"/>
          <a:ext cx="38379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COMPARATIVA DE SERVIÇOS</a:t>
          </a:r>
          <a:endParaRPr/>
        </a:p>
      </xdr:txBody>
    </xdr:sp>
    <xdr:clientData/>
  </xdr:twoCellAnchor>
  <xdr:twoCellAnchor editAs="oneCell">
    <xdr:from>
      <xdr:col>0</xdr:col>
      <xdr:colOff>36360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403" name="CustomShape 1"/>
        <xdr:cNvSpPr/>
      </xdr:nvSpPr>
      <xdr:spPr>
        <a:xfrm>
          <a:off x="36360" y="0"/>
          <a:ext cx="382860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GOVERNO DO ESTADO DO PIAUI</a:t>
          </a:r>
          <a:endParaRPr/>
        </a:p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SECRETARIA DE ESTADO DA SAÚDE</a:t>
          </a:r>
          <a:endParaRPr/>
        </a:p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DAH - DIVISÃO DE OBRAS E INSTALAÇÕES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404" name="CustomShape 1"/>
        <xdr:cNvSpPr/>
      </xdr:nvSpPr>
      <xdr:spPr>
        <a:xfrm>
          <a:off x="5018040" y="0"/>
          <a:ext cx="440964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/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OBRA</a:t>
          </a: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CASA PARA GRUPO GERADOR - HEMOCENTRO DE BARRAS</a:t>
          </a:r>
          <a:endParaRPr/>
        </a:p>
      </xdr:txBody>
    </xdr:sp>
    <xdr:clientData/>
  </xdr:twoCellAnchor>
  <xdr:twoCellAnchor editAs="oneCell">
    <xdr:from>
      <xdr:col>3</xdr:col>
      <xdr:colOff>27000</xdr:colOff>
      <xdr:row>0</xdr:row>
      <xdr:rowOff>0</xdr:rowOff>
    </xdr:from>
    <xdr:to>
      <xdr:col>5</xdr:col>
      <xdr:colOff>36000</xdr:colOff>
      <xdr:row>0</xdr:row>
      <xdr:rowOff>360</xdr:rowOff>
    </xdr:to>
    <xdr:sp macro="" textlink="">
      <xdr:nvSpPr>
        <xdr:cNvPr id="405" name="CustomShape 1"/>
        <xdr:cNvSpPr/>
      </xdr:nvSpPr>
      <xdr:spPr>
        <a:xfrm>
          <a:off x="5018040" y="0"/>
          <a:ext cx="20757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LOCAL</a:t>
          </a: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BARRAS - PI</a:t>
          </a:r>
          <a:endParaRPr/>
        </a:p>
      </xdr:txBody>
    </xdr:sp>
    <xdr:clientData/>
  </xdr:twoCellAnchor>
  <xdr:twoCellAnchor editAs="oneCell">
    <xdr:from>
      <xdr:col>5</xdr:col>
      <xdr:colOff>36360</xdr:colOff>
      <xdr:row>0</xdr:row>
      <xdr:rowOff>0</xdr:rowOff>
    </xdr:from>
    <xdr:to>
      <xdr:col>7</xdr:col>
      <xdr:colOff>26640</xdr:colOff>
      <xdr:row>0</xdr:row>
      <xdr:rowOff>360</xdr:rowOff>
    </xdr:to>
    <xdr:sp macro="" textlink="">
      <xdr:nvSpPr>
        <xdr:cNvPr id="406" name="CustomShape 1"/>
        <xdr:cNvSpPr/>
      </xdr:nvSpPr>
      <xdr:spPr>
        <a:xfrm>
          <a:off x="7094160" y="0"/>
          <a:ext cx="233352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</a:t>
          </a: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:  08/05/97</a:t>
          </a:r>
          <a:endParaRPr/>
        </a:p>
      </xdr:txBody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2</xdr:col>
      <xdr:colOff>26640</xdr:colOff>
      <xdr:row>0</xdr:row>
      <xdr:rowOff>360</xdr:rowOff>
    </xdr:to>
    <xdr:sp macro="" textlink="">
      <xdr:nvSpPr>
        <xdr:cNvPr id="407" name="CustomShape 1"/>
        <xdr:cNvSpPr/>
      </xdr:nvSpPr>
      <xdr:spPr>
        <a:xfrm>
          <a:off x="27000" y="0"/>
          <a:ext cx="38379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32040" rIns="27360" bIns="0"/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Book Antiqua"/>
            </a:rPr>
            <a:t>PLANILHA COMPARATIVA DE SERVIÇOS</a:t>
          </a:r>
          <a:endParaRPr/>
        </a:p>
      </xdr:txBody>
    </xdr:sp>
    <xdr:clientData/>
  </xdr:twoCellAnchor>
  <xdr:twoCellAnchor editAs="oneCell">
    <xdr:from>
      <xdr:col>6</xdr:col>
      <xdr:colOff>27000</xdr:colOff>
      <xdr:row>4</xdr:row>
      <xdr:rowOff>394200</xdr:rowOff>
    </xdr:from>
    <xdr:to>
      <xdr:col>6</xdr:col>
      <xdr:colOff>27360</xdr:colOff>
      <xdr:row>4</xdr:row>
      <xdr:rowOff>394560</xdr:rowOff>
    </xdr:to>
    <xdr:sp macro="" textlink="">
      <xdr:nvSpPr>
        <xdr:cNvPr id="408" name="CustomShape 1"/>
        <xdr:cNvSpPr/>
      </xdr:nvSpPr>
      <xdr:spPr>
        <a:xfrm>
          <a:off x="8170560" y="104184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7</xdr:col>
      <xdr:colOff>27000</xdr:colOff>
      <xdr:row>4</xdr:row>
      <xdr:rowOff>394200</xdr:rowOff>
    </xdr:from>
    <xdr:to>
      <xdr:col>7</xdr:col>
      <xdr:colOff>27360</xdr:colOff>
      <xdr:row>4</xdr:row>
      <xdr:rowOff>394560</xdr:rowOff>
    </xdr:to>
    <xdr:sp macro="" textlink="">
      <xdr:nvSpPr>
        <xdr:cNvPr id="409" name="CustomShape 1"/>
        <xdr:cNvSpPr/>
      </xdr:nvSpPr>
      <xdr:spPr>
        <a:xfrm>
          <a:off x="9428040" y="104184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23040" anchor="ctr"/>
        <a:lstStyle/>
        <a:p>
          <a:pPr>
            <a:lnSpc>
              <a:spcPct val="100000"/>
            </a:lnSpc>
          </a:pPr>
          <a:r>
            <a:rPr lang="pt-BR" sz="10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DATA:  </a:t>
          </a:r>
          <a:endParaRPr/>
        </a:p>
      </xdr:txBody>
    </xdr:sp>
    <xdr:clientData/>
  </xdr:twoCellAnchor>
  <xdr:twoCellAnchor editAs="oneCell">
    <xdr:from>
      <xdr:col>6</xdr:col>
      <xdr:colOff>246240</xdr:colOff>
      <xdr:row>0</xdr:row>
      <xdr:rowOff>48240</xdr:rowOff>
    </xdr:from>
    <xdr:to>
      <xdr:col>6</xdr:col>
      <xdr:colOff>912600</xdr:colOff>
      <xdr:row>3</xdr:row>
      <xdr:rowOff>143280</xdr:rowOff>
    </xdr:to>
    <xdr:pic>
      <xdr:nvPicPr>
        <xdr:cNvPr id="410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89800" y="48240"/>
          <a:ext cx="666360" cy="580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27000</xdr:colOff>
      <xdr:row>0</xdr:row>
      <xdr:rowOff>0</xdr:rowOff>
    </xdr:from>
    <xdr:to>
      <xdr:col>0</xdr:col>
      <xdr:colOff>759960</xdr:colOff>
      <xdr:row>3</xdr:row>
      <xdr:rowOff>114120</xdr:rowOff>
    </xdr:to>
    <xdr:pic>
      <xdr:nvPicPr>
        <xdr:cNvPr id="411" name="Pictur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000" y="0"/>
          <a:ext cx="732960" cy="5997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AMK72"/>
  <sheetViews>
    <sheetView view="pageBreakPreview" topLeftCell="A13" zoomScaleNormal="100" workbookViewId="0">
      <selection activeCell="A6" sqref="A6:I6"/>
    </sheetView>
  </sheetViews>
  <sheetFormatPr defaultRowHeight="12.75" x14ac:dyDescent="0.2"/>
  <cols>
    <col min="1" max="1" width="8.28515625" style="14"/>
    <col min="2" max="2" width="44.42578125" style="15"/>
    <col min="3" max="3" width="11" style="14"/>
    <col min="4" max="4" width="4.85546875" style="14"/>
    <col min="5" max="5" width="7.5703125" style="87"/>
    <col min="6" max="7" width="9.7109375" style="87"/>
    <col min="8" max="8" width="11" style="87"/>
    <col min="9" max="9" width="8.5703125" style="87"/>
    <col min="10" max="1025" width="11.140625" style="15"/>
  </cols>
  <sheetData>
    <row r="1" spans="1:1024" s="18" customFormat="1" ht="12.75" customHeight="1" x14ac:dyDescent="0.2">
      <c r="A1" s="5"/>
      <c r="B1" s="13" t="s">
        <v>0</v>
      </c>
      <c r="C1" s="13"/>
      <c r="D1" s="13"/>
      <c r="E1" s="13"/>
      <c r="F1" s="13"/>
      <c r="G1" s="13"/>
      <c r="H1" s="13"/>
      <c r="I1" s="12"/>
    </row>
    <row r="2" spans="1:1024" ht="12.75" customHeight="1" x14ac:dyDescent="0.2">
      <c r="A2" s="5"/>
      <c r="B2" s="13"/>
      <c r="C2" s="13"/>
      <c r="D2" s="13"/>
      <c r="E2" s="13"/>
      <c r="F2" s="13"/>
      <c r="G2" s="13"/>
      <c r="H2" s="13"/>
      <c r="I2" s="1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 x14ac:dyDescent="0.2">
      <c r="A3" s="5"/>
      <c r="B3" s="13" t="s">
        <v>1</v>
      </c>
      <c r="C3" s="13"/>
      <c r="D3" s="13"/>
      <c r="E3" s="13"/>
      <c r="F3" s="13"/>
      <c r="G3" s="13"/>
      <c r="H3" s="13"/>
      <c r="I3" s="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 customHeight="1" x14ac:dyDescent="0.2">
      <c r="A4" s="5"/>
      <c r="B4" s="13"/>
      <c r="C4" s="13"/>
      <c r="D4" s="13"/>
      <c r="E4" s="13"/>
      <c r="F4" s="13"/>
      <c r="G4" s="13"/>
      <c r="H4" s="13"/>
      <c r="I4" s="1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1.5" customHeight="1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6.5" customHeight="1" x14ac:dyDescent="0.2">
      <c r="A6" s="11" t="s">
        <v>182</v>
      </c>
      <c r="B6" s="11"/>
      <c r="C6" s="11"/>
      <c r="D6" s="11"/>
      <c r="E6" s="11"/>
      <c r="F6" s="11"/>
      <c r="G6" s="11"/>
      <c r="H6" s="11"/>
      <c r="I6" s="1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6.5" customHeight="1" x14ac:dyDescent="0.2">
      <c r="A7" s="11" t="s">
        <v>183</v>
      </c>
      <c r="B7" s="11"/>
      <c r="C7" s="10" t="s">
        <v>184</v>
      </c>
      <c r="D7" s="10"/>
      <c r="E7" s="10"/>
      <c r="F7" s="10"/>
      <c r="G7" s="20"/>
      <c r="H7" s="10" t="s">
        <v>3</v>
      </c>
      <c r="I7" s="1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6.5" customHeight="1" x14ac:dyDescent="0.2">
      <c r="A8" s="11" t="s">
        <v>185</v>
      </c>
      <c r="B8" s="11"/>
      <c r="C8" s="9" t="s">
        <v>133</v>
      </c>
      <c r="D8" s="9"/>
      <c r="E8" s="9"/>
      <c r="F8" s="9"/>
      <c r="G8" s="9"/>
      <c r="H8" s="9"/>
      <c r="I8" s="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" customHeight="1" x14ac:dyDescent="0.2">
      <c r="A9" s="11" t="s">
        <v>4</v>
      </c>
      <c r="B9" s="11"/>
      <c r="C9" s="9" t="s">
        <v>186</v>
      </c>
      <c r="D9" s="9"/>
      <c r="E9" s="9"/>
      <c r="F9" s="9"/>
      <c r="G9" s="71"/>
      <c r="H9" s="10" t="s">
        <v>124</v>
      </c>
      <c r="I9" s="10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63" customHeight="1" x14ac:dyDescent="0.2">
      <c r="A10" s="8" t="s">
        <v>5</v>
      </c>
      <c r="B10" s="8"/>
      <c r="C10" s="8"/>
      <c r="D10" s="8"/>
      <c r="E10" s="8"/>
      <c r="F10" s="8"/>
      <c r="G10" s="8"/>
      <c r="H10" s="8"/>
      <c r="I10" s="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2" customFormat="1" ht="43.5" customHeight="1" x14ac:dyDescent="0.2">
      <c r="A11" s="21" t="s">
        <v>6</v>
      </c>
      <c r="B11" s="21" t="s">
        <v>7</v>
      </c>
      <c r="C11" s="17" t="s">
        <v>8</v>
      </c>
      <c r="D11" s="21" t="s">
        <v>9</v>
      </c>
      <c r="E11" s="20" t="s">
        <v>10</v>
      </c>
      <c r="F11" s="69" t="s">
        <v>11</v>
      </c>
      <c r="G11" s="69" t="s">
        <v>12</v>
      </c>
      <c r="H11" s="20" t="s">
        <v>13</v>
      </c>
      <c r="I11" s="20" t="s">
        <v>14</v>
      </c>
    </row>
    <row r="12" spans="1:1024" ht="15.75" customHeight="1" x14ac:dyDescent="0.2">
      <c r="A12" s="21" t="s">
        <v>15</v>
      </c>
      <c r="B12" s="19" t="s">
        <v>16</v>
      </c>
      <c r="C12" s="21"/>
      <c r="D12" s="23"/>
      <c r="E12" s="24"/>
      <c r="F12" s="24"/>
      <c r="G12" s="24"/>
      <c r="H12" s="24"/>
      <c r="I12" s="2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 x14ac:dyDescent="0.2">
      <c r="A13" s="23" t="s">
        <v>17</v>
      </c>
      <c r="B13" s="25" t="s">
        <v>18</v>
      </c>
      <c r="C13" s="23" t="s">
        <v>19</v>
      </c>
      <c r="D13" s="27" t="s">
        <v>20</v>
      </c>
      <c r="E13" s="24">
        <v>6.3</v>
      </c>
      <c r="F13" s="28">
        <v>228.14</v>
      </c>
      <c r="G13" s="24">
        <f t="shared" ref="G13:G20" si="0">ROUND(F13*1.2522,2)</f>
        <v>285.68</v>
      </c>
      <c r="H13" s="24">
        <f t="shared" ref="H13:H20" si="1">ROUND(E13*G13,2)</f>
        <v>1799.78</v>
      </c>
      <c r="I13" s="24">
        <f t="shared" ref="I13:I21" si="2">H13/$H$70*100</f>
        <v>7.3248615024964545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31" customFormat="1" ht="27.75" customHeight="1" x14ac:dyDescent="0.2">
      <c r="A14" s="23" t="s">
        <v>21</v>
      </c>
      <c r="B14" s="29" t="s">
        <v>170</v>
      </c>
      <c r="C14" s="23" t="s">
        <v>166</v>
      </c>
      <c r="D14" s="27" t="s">
        <v>20</v>
      </c>
      <c r="E14" s="27">
        <v>0.69</v>
      </c>
      <c r="F14" s="30">
        <v>32.15</v>
      </c>
      <c r="G14" s="24">
        <f t="shared" si="0"/>
        <v>40.26</v>
      </c>
      <c r="H14" s="24">
        <f t="shared" si="1"/>
        <v>27.78</v>
      </c>
      <c r="I14" s="24">
        <f t="shared" si="2"/>
        <v>0.11306084773658531</v>
      </c>
    </row>
    <row r="15" spans="1:1024" s="31" customFormat="1" ht="15" customHeight="1" x14ac:dyDescent="0.2">
      <c r="A15" s="23" t="s">
        <v>23</v>
      </c>
      <c r="B15" s="32" t="s">
        <v>187</v>
      </c>
      <c r="C15" s="23" t="s">
        <v>24</v>
      </c>
      <c r="D15" s="27" t="s">
        <v>20</v>
      </c>
      <c r="E15" s="27">
        <v>18</v>
      </c>
      <c r="F15" s="27">
        <v>4.82</v>
      </c>
      <c r="G15" s="24">
        <f t="shared" si="0"/>
        <v>6.04</v>
      </c>
      <c r="H15" s="24">
        <f t="shared" si="1"/>
        <v>108.72</v>
      </c>
      <c r="I15" s="24">
        <f t="shared" si="2"/>
        <v>0.44247571511596667</v>
      </c>
    </row>
    <row r="16" spans="1:1024" ht="24.95" customHeight="1" x14ac:dyDescent="0.2">
      <c r="A16" s="23" t="s">
        <v>25</v>
      </c>
      <c r="B16" s="85" t="s">
        <v>27</v>
      </c>
      <c r="C16" s="23">
        <v>85406</v>
      </c>
      <c r="D16" s="27" t="s">
        <v>20</v>
      </c>
      <c r="E16" s="27">
        <v>27</v>
      </c>
      <c r="F16" s="30">
        <v>27.22</v>
      </c>
      <c r="G16" s="24">
        <f t="shared" si="0"/>
        <v>34.08</v>
      </c>
      <c r="H16" s="24">
        <f t="shared" si="1"/>
        <v>920.16</v>
      </c>
      <c r="I16" s="24">
        <f t="shared" si="2"/>
        <v>3.7449269133655991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 x14ac:dyDescent="0.2">
      <c r="A17" s="23">
        <v>1.5</v>
      </c>
      <c r="B17" s="36" t="s">
        <v>29</v>
      </c>
      <c r="C17" s="23" t="s">
        <v>30</v>
      </c>
      <c r="D17" s="23" t="s">
        <v>31</v>
      </c>
      <c r="E17" s="27">
        <v>1</v>
      </c>
      <c r="F17" s="30">
        <v>6.16</v>
      </c>
      <c r="G17" s="24">
        <f t="shared" si="0"/>
        <v>7.71</v>
      </c>
      <c r="H17" s="24">
        <f t="shared" si="1"/>
        <v>7.71</v>
      </c>
      <c r="I17" s="24">
        <f t="shared" si="2"/>
        <v>3.1378658605078213E-2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" customHeight="1" x14ac:dyDescent="0.2">
      <c r="A18" s="23">
        <v>1.6</v>
      </c>
      <c r="B18" s="36" t="s">
        <v>32</v>
      </c>
      <c r="C18" s="23" t="s">
        <v>33</v>
      </c>
      <c r="D18" s="23" t="s">
        <v>31</v>
      </c>
      <c r="E18" s="27">
        <v>1</v>
      </c>
      <c r="F18" s="30">
        <v>29.76</v>
      </c>
      <c r="G18" s="24">
        <f t="shared" si="0"/>
        <v>37.270000000000003</v>
      </c>
      <c r="H18" s="24">
        <f t="shared" si="1"/>
        <v>37.270000000000003</v>
      </c>
      <c r="I18" s="24">
        <f t="shared" si="2"/>
        <v>0.151683865915858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 x14ac:dyDescent="0.2">
      <c r="A19" s="23">
        <v>1.7</v>
      </c>
      <c r="B19" s="32" t="s">
        <v>34</v>
      </c>
      <c r="C19" s="23" t="s">
        <v>35</v>
      </c>
      <c r="D19" s="27" t="s">
        <v>20</v>
      </c>
      <c r="E19" s="27">
        <v>33</v>
      </c>
      <c r="F19" s="30">
        <v>4.82</v>
      </c>
      <c r="G19" s="24">
        <f t="shared" si="0"/>
        <v>6.04</v>
      </c>
      <c r="H19" s="24">
        <f t="shared" si="1"/>
        <v>199.32</v>
      </c>
      <c r="I19" s="24">
        <f t="shared" si="2"/>
        <v>0.81120547771260565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5" customHeight="1" x14ac:dyDescent="0.2">
      <c r="A20" s="23">
        <v>1.8</v>
      </c>
      <c r="B20" s="32" t="s">
        <v>36</v>
      </c>
      <c r="C20" s="23" t="s">
        <v>37</v>
      </c>
      <c r="D20" s="23"/>
      <c r="E20" s="27">
        <v>33</v>
      </c>
      <c r="F20" s="30">
        <v>6.59</v>
      </c>
      <c r="G20" s="24">
        <f t="shared" si="0"/>
        <v>8.25</v>
      </c>
      <c r="H20" s="24">
        <f t="shared" si="1"/>
        <v>272.25</v>
      </c>
      <c r="I20" s="24">
        <f t="shared" si="2"/>
        <v>1.1080207270081122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5.75" customHeight="1" x14ac:dyDescent="0.2">
      <c r="A21" s="9" t="s">
        <v>38</v>
      </c>
      <c r="B21" s="9"/>
      <c r="C21" s="23"/>
      <c r="D21" s="21"/>
      <c r="E21" s="21"/>
      <c r="F21" s="80"/>
      <c r="G21" s="24"/>
      <c r="H21" s="20">
        <f>SUM(H13:H20)</f>
        <v>3372.9900000000002</v>
      </c>
      <c r="I21" s="20">
        <f t="shared" si="2"/>
        <v>13.727613707956261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31" customFormat="1" x14ac:dyDescent="0.2">
      <c r="A22" s="34" t="s">
        <v>39</v>
      </c>
      <c r="B22" s="33" t="s">
        <v>50</v>
      </c>
      <c r="C22" s="23"/>
      <c r="D22" s="16"/>
      <c r="E22" s="24"/>
      <c r="F22" s="37"/>
      <c r="G22" s="24"/>
      <c r="H22" s="35"/>
      <c r="I22" s="24"/>
    </row>
    <row r="23" spans="1:1024" ht="25.5" x14ac:dyDescent="0.2">
      <c r="A23" s="26" t="s">
        <v>41</v>
      </c>
      <c r="B23" s="39" t="s">
        <v>52</v>
      </c>
      <c r="C23" s="23">
        <v>87878</v>
      </c>
      <c r="D23" s="26" t="s">
        <v>20</v>
      </c>
      <c r="E23" s="27">
        <v>84</v>
      </c>
      <c r="F23" s="30">
        <v>2.61</v>
      </c>
      <c r="G23" s="24">
        <f>ROUND(F23*1.2522,2)</f>
        <v>3.27</v>
      </c>
      <c r="H23" s="24">
        <f>ROUND(E23*G23,2)</f>
        <v>274.68</v>
      </c>
      <c r="I23" s="24">
        <f>H23/$H$70*100</f>
        <v>1.1179104987863664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2.75" customHeight="1" x14ac:dyDescent="0.2">
      <c r="A24" s="26" t="s">
        <v>135</v>
      </c>
      <c r="B24" s="39" t="s">
        <v>54</v>
      </c>
      <c r="C24" s="23" t="s">
        <v>55</v>
      </c>
      <c r="D24" s="26" t="s">
        <v>20</v>
      </c>
      <c r="E24" s="27">
        <v>84</v>
      </c>
      <c r="F24" s="30">
        <v>13.92</v>
      </c>
      <c r="G24" s="24">
        <f>ROUND(F24*1.2522,2)</f>
        <v>17.43</v>
      </c>
      <c r="H24" s="24">
        <f>ROUND(E24*G24,2)</f>
        <v>1464.12</v>
      </c>
      <c r="I24" s="24">
        <f>H24/$H$70*100</f>
        <v>5.9587706403199885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9" t="s">
        <v>38</v>
      </c>
      <c r="B25" s="9"/>
      <c r="C25" s="23"/>
      <c r="D25" s="21"/>
      <c r="E25" s="21"/>
      <c r="F25" s="80"/>
      <c r="G25" s="24"/>
      <c r="H25" s="20">
        <f>SUM(H23:H24)</f>
        <v>1738.8</v>
      </c>
      <c r="I25" s="20">
        <f>H25/$H$70*100</f>
        <v>7.0766811391063555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18" customFormat="1" x14ac:dyDescent="0.2">
      <c r="A26" s="34" t="s">
        <v>44</v>
      </c>
      <c r="B26" s="33" t="s">
        <v>57</v>
      </c>
      <c r="C26" s="23"/>
      <c r="D26" s="16"/>
      <c r="E26" s="24"/>
      <c r="F26" s="37"/>
      <c r="G26" s="24"/>
      <c r="H26" s="35"/>
      <c r="I26" s="24"/>
    </row>
    <row r="27" spans="1:1024" ht="62.1" customHeight="1" x14ac:dyDescent="0.2">
      <c r="A27" s="26" t="s">
        <v>45</v>
      </c>
      <c r="B27" s="40" t="s">
        <v>168</v>
      </c>
      <c r="C27" s="23" t="s">
        <v>60</v>
      </c>
      <c r="D27" s="26" t="s">
        <v>20</v>
      </c>
      <c r="E27" s="27">
        <v>15.54</v>
      </c>
      <c r="F27" s="30">
        <v>139.99</v>
      </c>
      <c r="G27" s="24">
        <f>ROUND(F27*1.2522,2)</f>
        <v>175.3</v>
      </c>
      <c r="H27" s="24">
        <f>ROUND(E27*G27,2)</f>
        <v>2724.16</v>
      </c>
      <c r="I27" s="24">
        <f>H27/$H$70*100</f>
        <v>11.086963245863796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9" t="s">
        <v>38</v>
      </c>
      <c r="B28" s="9"/>
      <c r="C28" s="23"/>
      <c r="D28" s="21"/>
      <c r="E28" s="21"/>
      <c r="F28" s="80"/>
      <c r="G28" s="24"/>
      <c r="H28" s="20">
        <f>SUM(H27)</f>
        <v>2724.16</v>
      </c>
      <c r="I28" s="20">
        <f>H28/$H$70*100</f>
        <v>11.086963245863796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18" customFormat="1" x14ac:dyDescent="0.2">
      <c r="A29" s="34" t="s">
        <v>49</v>
      </c>
      <c r="B29" s="33" t="s">
        <v>63</v>
      </c>
      <c r="C29" s="23"/>
      <c r="D29" s="16"/>
      <c r="E29" s="24"/>
      <c r="F29" s="37"/>
      <c r="G29" s="24"/>
      <c r="H29" s="35"/>
      <c r="I29" s="24"/>
    </row>
    <row r="30" spans="1:1024" ht="51" x14ac:dyDescent="0.2">
      <c r="A30" s="26" t="s">
        <v>51</v>
      </c>
      <c r="B30" s="32" t="s">
        <v>28</v>
      </c>
      <c r="C30" s="23" t="s">
        <v>188</v>
      </c>
      <c r="D30" s="26" t="s">
        <v>31</v>
      </c>
      <c r="E30" s="27">
        <v>1</v>
      </c>
      <c r="F30" s="30">
        <v>381.69</v>
      </c>
      <c r="G30" s="24">
        <f>ROUND(F30*1.2522,2)</f>
        <v>477.95</v>
      </c>
      <c r="H30" s="24">
        <f>ROUND(E30*G30,2)</f>
        <v>477.95</v>
      </c>
      <c r="I30" s="24">
        <f>H30/$H$70*100</f>
        <v>1.9451919429697966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25.5" x14ac:dyDescent="0.2">
      <c r="A31" s="26" t="s">
        <v>53</v>
      </c>
      <c r="B31" s="32" t="s">
        <v>136</v>
      </c>
      <c r="C31" s="23" t="s">
        <v>137</v>
      </c>
      <c r="D31" s="26" t="s">
        <v>20</v>
      </c>
      <c r="E31" s="27">
        <v>1.2</v>
      </c>
      <c r="F31" s="30">
        <v>464.4</v>
      </c>
      <c r="G31" s="24">
        <f>ROUND(F31*1.2522,2)</f>
        <v>581.52</v>
      </c>
      <c r="H31" s="24">
        <f>ROUND(E31*G31,2)</f>
        <v>697.82</v>
      </c>
      <c r="I31" s="24">
        <f>H31/$H$70*100</f>
        <v>2.8400331449799849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">
      <c r="A32" s="9" t="s">
        <v>38</v>
      </c>
      <c r="B32" s="9"/>
      <c r="C32" s="23"/>
      <c r="D32" s="21"/>
      <c r="E32" s="21"/>
      <c r="F32" s="80"/>
      <c r="G32" s="24"/>
      <c r="H32" s="20">
        <f>SUM(H30:H31)</f>
        <v>1175.77</v>
      </c>
      <c r="I32" s="20">
        <f>H32/$H$70*100</f>
        <v>4.7852250879497804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">
      <c r="A33" s="72">
        <v>5</v>
      </c>
      <c r="B33" s="38" t="s">
        <v>66</v>
      </c>
      <c r="C33" s="23"/>
      <c r="D33" s="23"/>
      <c r="E33" s="24"/>
      <c r="F33" s="37"/>
      <c r="G33" s="24"/>
      <c r="H33" s="24"/>
      <c r="I33" s="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23">
        <v>5.0999999999999996</v>
      </c>
      <c r="B34" s="42" t="s">
        <v>151</v>
      </c>
      <c r="C34" s="23" t="s">
        <v>71</v>
      </c>
      <c r="D34" s="23" t="s">
        <v>72</v>
      </c>
      <c r="E34" s="24">
        <v>3</v>
      </c>
      <c r="F34" s="28">
        <v>135.31</v>
      </c>
      <c r="G34" s="24">
        <f>ROUND(F34*1.2522,2)</f>
        <v>169.44</v>
      </c>
      <c r="H34" s="24">
        <f>ROUND(E34*G34,2)</f>
        <v>508.32</v>
      </c>
      <c r="I34" s="24">
        <f>H34/$H$70*100</f>
        <v>2.0687937408733279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5.5" x14ac:dyDescent="0.2">
      <c r="A35" s="23">
        <v>5.2</v>
      </c>
      <c r="B35" s="42" t="s">
        <v>73</v>
      </c>
      <c r="C35" s="23" t="s">
        <v>74</v>
      </c>
      <c r="D35" s="23" t="s">
        <v>72</v>
      </c>
      <c r="E35" s="24">
        <v>2</v>
      </c>
      <c r="F35" s="28">
        <v>126.18</v>
      </c>
      <c r="G35" s="24">
        <f>ROUND(F35*1.2522,2)</f>
        <v>158</v>
      </c>
      <c r="H35" s="24">
        <f>ROUND(E35*G35,2)</f>
        <v>316</v>
      </c>
      <c r="I35" s="24">
        <f>H35/$H$70*100</f>
        <v>1.2860773176659812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5.5" x14ac:dyDescent="0.2">
      <c r="A36" s="23">
        <v>5.3</v>
      </c>
      <c r="B36" s="42" t="s">
        <v>78</v>
      </c>
      <c r="C36" s="23" t="s">
        <v>75</v>
      </c>
      <c r="D36" s="23" t="s">
        <v>72</v>
      </c>
      <c r="E36" s="24">
        <v>1</v>
      </c>
      <c r="F36" s="28">
        <v>96.54</v>
      </c>
      <c r="G36" s="24">
        <f>ROUND(F36*1.2522,2)</f>
        <v>120.89</v>
      </c>
      <c r="H36" s="24">
        <f>ROUND(E36*G36,2)</f>
        <v>120.89</v>
      </c>
      <c r="I36" s="24">
        <f>H36/$H$70*100</f>
        <v>0.4920059713058243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8.1" customHeight="1" x14ac:dyDescent="0.2">
      <c r="A37" s="23">
        <v>5.4</v>
      </c>
      <c r="B37" s="42" t="s">
        <v>76</v>
      </c>
      <c r="C37" s="23" t="s">
        <v>77</v>
      </c>
      <c r="D37" s="23" t="s">
        <v>31</v>
      </c>
      <c r="E37" s="24">
        <v>2</v>
      </c>
      <c r="F37" s="28">
        <v>93.33</v>
      </c>
      <c r="G37" s="24">
        <f>ROUND(F37*1.2522,2)</f>
        <v>116.87</v>
      </c>
      <c r="H37" s="24">
        <f>ROUND(E37*G37,2)</f>
        <v>233.74</v>
      </c>
      <c r="I37" s="24">
        <f>H37/$H$70*100</f>
        <v>0.95129022857989387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9" t="s">
        <v>38</v>
      </c>
      <c r="B38" s="9"/>
      <c r="C38" s="23"/>
      <c r="D38" s="21"/>
      <c r="E38" s="21"/>
      <c r="F38" s="80"/>
      <c r="G38" s="24"/>
      <c r="H38" s="20">
        <f>SUM(H34:H37)</f>
        <v>1178.9499999999998</v>
      </c>
      <c r="I38" s="20">
        <f>H38/$H$70*100</f>
        <v>4.7981672584250266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72">
        <v>6</v>
      </c>
      <c r="B39" s="38" t="s">
        <v>80</v>
      </c>
      <c r="C39" s="23"/>
      <c r="D39" s="23"/>
      <c r="E39" s="24"/>
      <c r="F39" s="37"/>
      <c r="G39" s="24"/>
      <c r="H39" s="24"/>
      <c r="I39" s="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8.25" x14ac:dyDescent="0.2">
      <c r="A40" s="23" t="s">
        <v>152</v>
      </c>
      <c r="B40" s="44" t="s">
        <v>82</v>
      </c>
      <c r="C40" s="23" t="s">
        <v>83</v>
      </c>
      <c r="D40" s="23" t="s">
        <v>31</v>
      </c>
      <c r="E40" s="24">
        <v>1</v>
      </c>
      <c r="F40" s="28">
        <v>223.83</v>
      </c>
      <c r="G40" s="24">
        <f>ROUND(F40*1.2522,2)</f>
        <v>280.27999999999997</v>
      </c>
      <c r="H40" s="24">
        <f>ROUND(E40*G40,2)</f>
        <v>280.27999999999997</v>
      </c>
      <c r="I40" s="24">
        <f>H40/$H$70*100</f>
        <v>1.1407017423905734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24.95" customHeight="1" x14ac:dyDescent="0.2">
      <c r="A41" s="23" t="s">
        <v>153</v>
      </c>
      <c r="B41" s="44" t="s">
        <v>84</v>
      </c>
      <c r="C41" s="23" t="s">
        <v>85</v>
      </c>
      <c r="D41" s="23" t="s">
        <v>31</v>
      </c>
      <c r="E41" s="24">
        <v>1</v>
      </c>
      <c r="F41" s="28">
        <v>119.66</v>
      </c>
      <c r="G41" s="24">
        <f>ROUND(F41*1.2522,2)</f>
        <v>149.84</v>
      </c>
      <c r="H41" s="24">
        <f>ROUND(E41*G41,2)</f>
        <v>149.84</v>
      </c>
      <c r="I41" s="24">
        <f>H41/$H$70*100</f>
        <v>0.60982856100971727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8.25" x14ac:dyDescent="0.2">
      <c r="A42" s="23" t="s">
        <v>154</v>
      </c>
      <c r="B42" s="44" t="s">
        <v>86</v>
      </c>
      <c r="C42" s="23">
        <v>89957</v>
      </c>
      <c r="D42" s="23" t="s">
        <v>72</v>
      </c>
      <c r="E42" s="24">
        <v>2</v>
      </c>
      <c r="F42" s="28">
        <v>67.89</v>
      </c>
      <c r="G42" s="24">
        <f>ROUND(F42*1.2522,2)</f>
        <v>85.01</v>
      </c>
      <c r="H42" s="24">
        <f>ROUND(E42*G42,2)</f>
        <v>170.02</v>
      </c>
      <c r="I42" s="24">
        <f>H42/$H$70*100</f>
        <v>0.69195843528344991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2">
      <c r="A43" s="23">
        <v>6.2</v>
      </c>
      <c r="B43" s="43" t="s">
        <v>88</v>
      </c>
      <c r="C43" s="23"/>
      <c r="D43" s="23"/>
      <c r="E43" s="24"/>
      <c r="F43" s="37"/>
      <c r="G43" s="24"/>
      <c r="H43" s="24"/>
      <c r="I43" s="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0" customHeight="1" x14ac:dyDescent="0.2">
      <c r="A44" s="23" t="s">
        <v>155</v>
      </c>
      <c r="B44" s="42" t="s">
        <v>89</v>
      </c>
      <c r="C44" s="23">
        <v>86882</v>
      </c>
      <c r="D44" s="23" t="s">
        <v>31</v>
      </c>
      <c r="E44" s="24">
        <v>1</v>
      </c>
      <c r="F44" s="28">
        <v>13.13</v>
      </c>
      <c r="G44" s="24">
        <f>ROUND(F44*1.2522,2)</f>
        <v>16.440000000000001</v>
      </c>
      <c r="H44" s="24">
        <f>ROUND(E44*G44,2)</f>
        <v>16.440000000000001</v>
      </c>
      <c r="I44" s="24">
        <f>H44/$H$70*100</f>
        <v>6.6908579438065607E-2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5.5" x14ac:dyDescent="0.2">
      <c r="A45" s="23" t="s">
        <v>156</v>
      </c>
      <c r="B45" s="44" t="s">
        <v>90</v>
      </c>
      <c r="C45" s="23">
        <v>86881</v>
      </c>
      <c r="D45" s="23" t="s">
        <v>31</v>
      </c>
      <c r="E45" s="24">
        <v>1</v>
      </c>
      <c r="F45" s="28">
        <v>103.03</v>
      </c>
      <c r="G45" s="24">
        <f>ROUND(F45*1.2522,2)</f>
        <v>129.01</v>
      </c>
      <c r="H45" s="24">
        <f>ROUND(E45*G45,2)</f>
        <v>129.01</v>
      </c>
      <c r="I45" s="24">
        <f>H45/$H$70*100</f>
        <v>0.52505327453192474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25.5" x14ac:dyDescent="0.2">
      <c r="A46" s="23" t="s">
        <v>157</v>
      </c>
      <c r="B46" s="44" t="s">
        <v>91</v>
      </c>
      <c r="C46" s="23">
        <v>86879</v>
      </c>
      <c r="D46" s="23" t="s">
        <v>31</v>
      </c>
      <c r="E46" s="24">
        <v>1</v>
      </c>
      <c r="F46" s="28">
        <v>4.1399999999999997</v>
      </c>
      <c r="G46" s="24">
        <f>ROUND(F46*1.2522,2)</f>
        <v>5.18</v>
      </c>
      <c r="H46" s="24">
        <f>ROUND(E46*G46,2)</f>
        <v>5.18</v>
      </c>
      <c r="I46" s="24">
        <f>H46/$H$70*100</f>
        <v>2.1081900333891717E-2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5.5" x14ac:dyDescent="0.2">
      <c r="A47" s="23" t="s">
        <v>169</v>
      </c>
      <c r="B47" s="44" t="s">
        <v>92</v>
      </c>
      <c r="C47" s="23">
        <v>86878</v>
      </c>
      <c r="D47" s="23" t="s">
        <v>31</v>
      </c>
      <c r="E47" s="24">
        <v>1</v>
      </c>
      <c r="F47" s="28">
        <v>45.32</v>
      </c>
      <c r="G47" s="24">
        <f>ROUND(F47*1.2522,2)</f>
        <v>56.75</v>
      </c>
      <c r="H47" s="24">
        <f>ROUND(E47*G47,2)</f>
        <v>56.75</v>
      </c>
      <c r="I47" s="24">
        <f>H47/$H$70*100</f>
        <v>0.23096483473906468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">
      <c r="A48" s="21" t="s">
        <v>141</v>
      </c>
      <c r="B48" s="43" t="s">
        <v>94</v>
      </c>
      <c r="C48" s="23"/>
      <c r="D48" s="23"/>
      <c r="E48" s="24"/>
      <c r="F48" s="37"/>
      <c r="G48" s="24"/>
      <c r="H48" s="24"/>
      <c r="I48" s="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">
      <c r="A49" s="23" t="s">
        <v>158</v>
      </c>
      <c r="B49" s="43" t="s">
        <v>95</v>
      </c>
      <c r="C49" s="23" t="s">
        <v>96</v>
      </c>
      <c r="D49" s="23" t="s">
        <v>31</v>
      </c>
      <c r="E49" s="24">
        <v>2</v>
      </c>
      <c r="F49" s="28">
        <v>81.09</v>
      </c>
      <c r="G49" s="24">
        <f>ROUND(F49*1.2522,2)</f>
        <v>101.54</v>
      </c>
      <c r="H49" s="24">
        <f>ROUND(E49*G49,2)</f>
        <v>203.08</v>
      </c>
      <c r="I49" s="24">
        <f>H49/$H$70*100</f>
        <v>0.82650816984685926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">
      <c r="A50" s="23" t="s">
        <v>159</v>
      </c>
      <c r="B50" s="41" t="s">
        <v>97</v>
      </c>
      <c r="C50" s="23" t="s">
        <v>98</v>
      </c>
      <c r="D50" s="23" t="s">
        <v>31</v>
      </c>
      <c r="E50" s="24">
        <v>2</v>
      </c>
      <c r="F50" s="28">
        <v>31.58</v>
      </c>
      <c r="G50" s="24">
        <f>ROUND(F50*1.2522,2)</f>
        <v>39.54</v>
      </c>
      <c r="H50" s="24">
        <f>ROUND(E50*G50,2)</f>
        <v>79.08</v>
      </c>
      <c r="I50" s="24">
        <f>H50/$H$70*100</f>
        <v>0.32184491861084114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51" x14ac:dyDescent="0.2">
      <c r="A51" s="23" t="s">
        <v>161</v>
      </c>
      <c r="B51" s="42" t="s">
        <v>160</v>
      </c>
      <c r="C51" s="23" t="s">
        <v>189</v>
      </c>
      <c r="D51" s="23" t="s">
        <v>31</v>
      </c>
      <c r="E51" s="24">
        <v>1</v>
      </c>
      <c r="F51" s="28">
        <v>463.34</v>
      </c>
      <c r="G51" s="24">
        <f>ROUND(F51*1.2522,2)</f>
        <v>580.19000000000005</v>
      </c>
      <c r="H51" s="24">
        <f>ROUND(E51*G51,2)</f>
        <v>580.19000000000005</v>
      </c>
      <c r="I51" s="24">
        <f>H51/$H$70*100</f>
        <v>2.3612949333437525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5" customHeight="1" x14ac:dyDescent="0.2">
      <c r="A52" s="23" t="s">
        <v>190</v>
      </c>
      <c r="B52" s="86" t="s">
        <v>191</v>
      </c>
      <c r="C52" s="23">
        <v>86904</v>
      </c>
      <c r="D52" s="23" t="s">
        <v>31</v>
      </c>
      <c r="E52" s="24">
        <v>1</v>
      </c>
      <c r="F52" s="24">
        <v>70.94</v>
      </c>
      <c r="G52" s="24">
        <f>ROUND(F52*1.2522,2)</f>
        <v>88.83</v>
      </c>
      <c r="H52" s="24">
        <f>ROUND(E52*G52,2)</f>
        <v>88.83</v>
      </c>
      <c r="I52" s="24">
        <f>H52/$H$70*100</f>
        <v>0.36152610167173771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">
      <c r="A53" s="9" t="s">
        <v>38</v>
      </c>
      <c r="B53" s="9"/>
      <c r="C53" s="23"/>
      <c r="D53" s="21"/>
      <c r="E53" s="21"/>
      <c r="F53" s="80"/>
      <c r="G53" s="24"/>
      <c r="H53" s="20">
        <f>SUM(H40:H52)</f>
        <v>1758.7</v>
      </c>
      <c r="I53" s="20">
        <f>H53/$H$70*100</f>
        <v>7.157671451199878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">
      <c r="A54" s="72" t="s">
        <v>65</v>
      </c>
      <c r="B54" s="38" t="s">
        <v>100</v>
      </c>
      <c r="C54" s="23"/>
      <c r="D54" s="23"/>
      <c r="E54" s="24"/>
      <c r="F54" s="37"/>
      <c r="G54" s="24"/>
      <c r="H54" s="24"/>
      <c r="I54" s="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5" customHeight="1" x14ac:dyDescent="0.2">
      <c r="A55" s="23" t="s">
        <v>67</v>
      </c>
      <c r="B55" s="42" t="s">
        <v>103</v>
      </c>
      <c r="C55" s="23">
        <v>88494</v>
      </c>
      <c r="D55" s="16" t="s">
        <v>20</v>
      </c>
      <c r="E55" s="24">
        <v>14</v>
      </c>
      <c r="F55" s="28">
        <v>10.56</v>
      </c>
      <c r="G55" s="24">
        <f>ROUND(F55*1.2522,2)</f>
        <v>13.22</v>
      </c>
      <c r="H55" s="24">
        <f>ROUND(E55*G55,2)</f>
        <v>185.08</v>
      </c>
      <c r="I55" s="24">
        <f>H55/$H$70*100</f>
        <v>0.75325060111905007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8.25" x14ac:dyDescent="0.2">
      <c r="A56" s="23" t="s">
        <v>68</v>
      </c>
      <c r="B56" s="44" t="s">
        <v>105</v>
      </c>
      <c r="C56" s="23">
        <v>84647</v>
      </c>
      <c r="D56" s="16" t="s">
        <v>20</v>
      </c>
      <c r="E56" s="24">
        <v>84</v>
      </c>
      <c r="F56" s="24">
        <v>97.82</v>
      </c>
      <c r="G56" s="24">
        <f>ROUND(F56*1.2522,2)</f>
        <v>122.49</v>
      </c>
      <c r="H56" s="24">
        <f>ROUND(E56*G56,2)</f>
        <v>10289.16</v>
      </c>
      <c r="I56" s="24">
        <f>H56/$H$70*100</f>
        <v>41.875491436190217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2">
      <c r="A57" s="23" t="s">
        <v>69</v>
      </c>
      <c r="B57" s="44" t="s">
        <v>149</v>
      </c>
      <c r="C57" s="23">
        <v>88486</v>
      </c>
      <c r="D57" s="16" t="s">
        <v>20</v>
      </c>
      <c r="E57" s="24">
        <v>14</v>
      </c>
      <c r="F57" s="28">
        <v>7.3</v>
      </c>
      <c r="G57" s="24">
        <f>ROUND(F57*1.2522,2)</f>
        <v>9.14</v>
      </c>
      <c r="H57" s="24">
        <f>ROUND(E57*G57,2)</f>
        <v>127.96</v>
      </c>
      <c r="I57" s="24">
        <f>H57/$H$70*100</f>
        <v>0.52077991635613596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8.25" x14ac:dyDescent="0.2">
      <c r="A58" s="23" t="s">
        <v>70</v>
      </c>
      <c r="B58" s="42" t="s">
        <v>107</v>
      </c>
      <c r="C58" s="23" t="s">
        <v>108</v>
      </c>
      <c r="D58" s="16" t="s">
        <v>20</v>
      </c>
      <c r="E58" s="24">
        <v>2.1</v>
      </c>
      <c r="F58" s="28">
        <v>16.28</v>
      </c>
      <c r="G58" s="24">
        <f>ROUND(F58*1.2522,2)</f>
        <v>20.39</v>
      </c>
      <c r="H58" s="24">
        <f>ROUND(E58*G58,2)</f>
        <v>42.82</v>
      </c>
      <c r="I58" s="24">
        <f>H58/$H$70*100</f>
        <v>0.17427161627359911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2">
      <c r="A59" s="9" t="s">
        <v>38</v>
      </c>
      <c r="B59" s="9"/>
      <c r="C59" s="23"/>
      <c r="D59" s="21"/>
      <c r="E59" s="21"/>
      <c r="F59" s="80"/>
      <c r="G59" s="24"/>
      <c r="H59" s="20">
        <f>SUM(H55:H58)</f>
        <v>10645.019999999999</v>
      </c>
      <c r="I59" s="20">
        <f>H59/$H$70*100</f>
        <v>43.323793569938992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2">
      <c r="A60" s="34" t="s">
        <v>79</v>
      </c>
      <c r="B60" s="33" t="s">
        <v>110</v>
      </c>
      <c r="C60" s="23"/>
      <c r="D60" s="16"/>
      <c r="E60" s="24"/>
      <c r="F60" s="37"/>
      <c r="G60" s="24"/>
      <c r="H60" s="35"/>
      <c r="I60" s="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s="45" customFormat="1" ht="38.25" x14ac:dyDescent="0.2">
      <c r="A61" s="26" t="s">
        <v>81</v>
      </c>
      <c r="B61" s="40" t="s">
        <v>112</v>
      </c>
      <c r="C61" s="23" t="s">
        <v>113</v>
      </c>
      <c r="D61" s="26" t="s">
        <v>20</v>
      </c>
      <c r="E61" s="27">
        <v>2.1</v>
      </c>
      <c r="F61" s="30">
        <v>156.69999999999999</v>
      </c>
      <c r="G61" s="24">
        <f>ROUND(F61*1.2522,2)</f>
        <v>196.22</v>
      </c>
      <c r="H61" s="24">
        <f>ROUND(E61*G61,2)</f>
        <v>412.06</v>
      </c>
      <c r="I61" s="24">
        <f>H61/$H$70*100</f>
        <v>1.6770285427767224</v>
      </c>
    </row>
    <row r="62" spans="1:1024" ht="25.5" x14ac:dyDescent="0.2">
      <c r="A62" s="26" t="s">
        <v>87</v>
      </c>
      <c r="B62" s="40" t="s">
        <v>115</v>
      </c>
      <c r="C62" s="23" t="s">
        <v>116</v>
      </c>
      <c r="D62" s="23" t="s">
        <v>31</v>
      </c>
      <c r="E62" s="27">
        <v>1</v>
      </c>
      <c r="F62" s="30">
        <v>188.75</v>
      </c>
      <c r="G62" s="24">
        <f>ROUND(F62*1.2522,2)</f>
        <v>236.35</v>
      </c>
      <c r="H62" s="24">
        <f>ROUND(E62*G62,2)</f>
        <v>236.35</v>
      </c>
      <c r="I62" s="24">
        <f>H62/$H$70*100</f>
        <v>0.96191257604542613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63.75" x14ac:dyDescent="0.2">
      <c r="A63" s="26" t="s">
        <v>93</v>
      </c>
      <c r="B63" s="40" t="s">
        <v>142</v>
      </c>
      <c r="C63" s="23" t="s">
        <v>192</v>
      </c>
      <c r="D63" s="26" t="s">
        <v>20</v>
      </c>
      <c r="E63" s="27">
        <v>0.24</v>
      </c>
      <c r="F63" s="30">
        <v>418.58</v>
      </c>
      <c r="G63" s="24">
        <f>ROUND(F63*1.2522,2)</f>
        <v>524.15</v>
      </c>
      <c r="H63" s="24">
        <f>ROUND(E63*G63,2)</f>
        <v>125.8</v>
      </c>
      <c r="I63" s="24">
        <f>H63/$H$70*100</f>
        <v>0.51198900810879888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38.25" x14ac:dyDescent="0.2">
      <c r="A64" s="26" t="s">
        <v>162</v>
      </c>
      <c r="B64" s="40" t="s">
        <v>193</v>
      </c>
      <c r="C64" s="23" t="s">
        <v>147</v>
      </c>
      <c r="D64" s="23" t="s">
        <v>61</v>
      </c>
      <c r="E64" s="27">
        <v>2</v>
      </c>
      <c r="F64" s="30">
        <v>298.19</v>
      </c>
      <c r="G64" s="24">
        <f>ROUND(F64*1.2522,2)</f>
        <v>373.39</v>
      </c>
      <c r="H64" s="24">
        <f>ROUND(E64*G64,2)</f>
        <v>746.78</v>
      </c>
      <c r="I64" s="24">
        <f>H64/$H$70*100</f>
        <v>3.0392937319196247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">
      <c r="A65" s="9" t="s">
        <v>38</v>
      </c>
      <c r="B65" s="9"/>
      <c r="C65" s="23"/>
      <c r="D65" s="21"/>
      <c r="E65" s="21"/>
      <c r="F65" s="80"/>
      <c r="G65" s="24"/>
      <c r="H65" s="20">
        <f>SUM(H61:H64)</f>
        <v>1520.9899999999998</v>
      </c>
      <c r="I65" s="20">
        <f>H65/$H$70*100</f>
        <v>6.1902238588505716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2">
      <c r="A66" s="34" t="s">
        <v>99</v>
      </c>
      <c r="B66" s="33" t="s">
        <v>117</v>
      </c>
      <c r="C66" s="23"/>
      <c r="D66" s="16"/>
      <c r="E66" s="24"/>
      <c r="F66" s="37"/>
      <c r="G66" s="24"/>
      <c r="H66" s="35"/>
      <c r="I66" s="20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45" customFormat="1" ht="54.95" customHeight="1" x14ac:dyDescent="0.2">
      <c r="A67" s="26" t="s">
        <v>101</v>
      </c>
      <c r="B67" s="32" t="s">
        <v>118</v>
      </c>
      <c r="C67" s="23" t="s">
        <v>119</v>
      </c>
      <c r="D67" s="23" t="s">
        <v>31</v>
      </c>
      <c r="E67" s="24">
        <v>1</v>
      </c>
      <c r="F67" s="28">
        <v>343.38</v>
      </c>
      <c r="G67" s="24">
        <f>ROUND(F67*1.2522,2)</f>
        <v>429.98</v>
      </c>
      <c r="H67" s="24">
        <f>ROUND(E67*G67,2)</f>
        <v>429.98</v>
      </c>
      <c r="I67" s="24">
        <f>H67/$H$70*100</f>
        <v>1.7499605223101857</v>
      </c>
    </row>
    <row r="68" spans="1:1024" ht="12.75" customHeight="1" x14ac:dyDescent="0.2">
      <c r="A68" s="26" t="s">
        <v>102</v>
      </c>
      <c r="B68" s="32" t="s">
        <v>120</v>
      </c>
      <c r="C68" s="23" t="s">
        <v>121</v>
      </c>
      <c r="D68" s="16" t="s">
        <v>20</v>
      </c>
      <c r="E68" s="24">
        <v>14</v>
      </c>
      <c r="F68" s="30">
        <v>1.45</v>
      </c>
      <c r="G68" s="24">
        <f>ROUND(F68*1.2522,2)</f>
        <v>1.82</v>
      </c>
      <c r="H68" s="24">
        <f>ROUND(E68*G68,2)</f>
        <v>25.48</v>
      </c>
      <c r="I68" s="24">
        <f>H68/$H$70*100</f>
        <v>0.10370015839914305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2">
      <c r="A69" s="9" t="s">
        <v>38</v>
      </c>
      <c r="B69" s="9"/>
      <c r="C69" s="23"/>
      <c r="D69" s="21"/>
      <c r="E69" s="21"/>
      <c r="F69" s="21"/>
      <c r="G69" s="21"/>
      <c r="H69" s="20">
        <f>SUM(H67:H68)</f>
        <v>455.46000000000004</v>
      </c>
      <c r="I69" s="24">
        <f>H69/$H$70*100</f>
        <v>1.8536606807093288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2">
      <c r="A70" s="11" t="s">
        <v>122</v>
      </c>
      <c r="B70" s="11"/>
      <c r="C70" s="71"/>
      <c r="D70" s="21"/>
      <c r="E70" s="21"/>
      <c r="F70" s="21"/>
      <c r="G70" s="21"/>
      <c r="H70" s="20">
        <f>H69+H65+H59+H53+H38+H32+H28+H25+H21</f>
        <v>24570.84</v>
      </c>
      <c r="I70" s="20">
        <v>100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22" customFormat="1" ht="34.5" customHeight="1" x14ac:dyDescent="0.2">
      <c r="A71" s="7" t="s">
        <v>194</v>
      </c>
      <c r="B71" s="7"/>
      <c r="C71" s="7"/>
      <c r="D71" s="7"/>
      <c r="E71" s="7"/>
      <c r="F71" s="7"/>
      <c r="G71" s="7"/>
      <c r="H71" s="7"/>
      <c r="I71" s="7"/>
    </row>
    <row r="72" spans="1:1024" ht="24.75" customHeight="1" x14ac:dyDescent="0.2"/>
  </sheetData>
  <mergeCells count="26">
    <mergeCell ref="A59:B59"/>
    <mergeCell ref="A65:B65"/>
    <mergeCell ref="A69:B69"/>
    <mergeCell ref="A70:B70"/>
    <mergeCell ref="A71:I71"/>
    <mergeCell ref="A25:B25"/>
    <mergeCell ref="A28:B28"/>
    <mergeCell ref="A32:B32"/>
    <mergeCell ref="A38:B38"/>
    <mergeCell ref="A53:B53"/>
    <mergeCell ref="A9:B9"/>
    <mergeCell ref="C9:F9"/>
    <mergeCell ref="H9:I9"/>
    <mergeCell ref="A10:I10"/>
    <mergeCell ref="A21:B21"/>
    <mergeCell ref="A6:I6"/>
    <mergeCell ref="A7:B7"/>
    <mergeCell ref="C7:F7"/>
    <mergeCell ref="H7:I7"/>
    <mergeCell ref="A8:B8"/>
    <mergeCell ref="C8:I8"/>
    <mergeCell ref="A1:A4"/>
    <mergeCell ref="B1:H2"/>
    <mergeCell ref="I1:I4"/>
    <mergeCell ref="B3:H4"/>
    <mergeCell ref="A5:I5"/>
  </mergeCells>
  <printOptions horizontalCentered="1"/>
  <pageMargins left="0.25972222222222202" right="0.15763888888888899" top="0.74791666666666701" bottom="1" header="0.51180555555555496" footer="0.39374999999999999"/>
  <pageSetup paperSize="9" firstPageNumber="0" orientation="landscape" horizontalDpi="0" verticalDpi="0" r:id="rId1"/>
  <headerFooter>
    <oddFooter>&amp;CPágina &amp;P&amp;R&amp;A - AGO 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AMK95"/>
  <sheetViews>
    <sheetView view="pageBreakPreview" topLeftCell="A4" zoomScaleNormal="100" workbookViewId="0">
      <selection activeCell="B258" sqref="B258"/>
    </sheetView>
  </sheetViews>
  <sheetFormatPr defaultRowHeight="14.25" x14ac:dyDescent="0.2"/>
  <cols>
    <col min="1" max="1" width="11.42578125" style="46"/>
    <col min="2" max="2" width="42.85546875" style="46"/>
    <col min="3" max="3" width="16.28515625" style="81"/>
    <col min="4" max="4" width="17.42578125" style="46"/>
    <col min="5" max="5" width="11.85546875" style="81"/>
    <col min="6" max="6" width="15.42578125" style="81"/>
    <col min="7" max="7" width="17.85546875" style="81"/>
    <col min="8" max="1025" width="11.140625" style="46"/>
  </cols>
  <sheetData>
    <row r="1" spans="1:1024" s="18" customFormat="1" ht="12.75" customHeight="1" x14ac:dyDescent="0.2">
      <c r="A1" s="5"/>
      <c r="B1" s="3" t="s">
        <v>0</v>
      </c>
      <c r="C1" s="3"/>
      <c r="D1" s="3"/>
      <c r="E1" s="3"/>
      <c r="F1" s="3"/>
      <c r="G1" s="12"/>
    </row>
    <row r="2" spans="1:1024" ht="12.75" customHeight="1" x14ac:dyDescent="0.2">
      <c r="A2" s="5"/>
      <c r="B2" s="3"/>
      <c r="C2" s="3"/>
      <c r="D2" s="3"/>
      <c r="E2" s="3"/>
      <c r="F2" s="3"/>
      <c r="G2" s="1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 x14ac:dyDescent="0.2">
      <c r="A3" s="5"/>
      <c r="B3" s="3" t="s">
        <v>1</v>
      </c>
      <c r="C3" s="3"/>
      <c r="D3" s="3"/>
      <c r="E3" s="3"/>
      <c r="F3" s="3"/>
      <c r="G3" s="1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 customHeight="1" x14ac:dyDescent="0.2">
      <c r="A4" s="5"/>
      <c r="B4" s="3"/>
      <c r="C4" s="3"/>
      <c r="D4" s="3"/>
      <c r="E4" s="3"/>
      <c r="F4" s="3"/>
      <c r="G4" s="1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1.5" customHeight="1" x14ac:dyDescent="0.2">
      <c r="A5" s="13" t="s">
        <v>123</v>
      </c>
      <c r="B5" s="13"/>
      <c r="C5" s="13"/>
      <c r="D5" s="13"/>
      <c r="E5" s="13"/>
      <c r="F5" s="13"/>
      <c r="G5" s="1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47" customFormat="1" ht="16.5" customHeight="1" x14ac:dyDescent="0.2">
      <c r="A6" s="11" t="s">
        <v>195</v>
      </c>
      <c r="B6" s="11"/>
      <c r="C6" s="11"/>
      <c r="D6" s="11"/>
      <c r="E6" s="11"/>
      <c r="F6" s="11"/>
      <c r="G6" s="11"/>
    </row>
    <row r="7" spans="1:1024" ht="16.5" customHeight="1" x14ac:dyDescent="0.2">
      <c r="A7" s="11" t="s">
        <v>196</v>
      </c>
      <c r="B7" s="11"/>
      <c r="C7" s="11"/>
      <c r="D7" s="10" t="s">
        <v>148</v>
      </c>
      <c r="E7" s="10"/>
      <c r="F7" s="10"/>
      <c r="G7" s="20" t="s">
        <v>3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6.5" customHeight="1" x14ac:dyDescent="0.2">
      <c r="A8" s="11" t="s">
        <v>185</v>
      </c>
      <c r="B8" s="11"/>
      <c r="C8" s="11"/>
      <c r="D8" s="9" t="s">
        <v>133</v>
      </c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" customHeight="1" x14ac:dyDescent="0.2">
      <c r="A9" s="2" t="s">
        <v>4</v>
      </c>
      <c r="B9" s="2"/>
      <c r="C9" s="2"/>
      <c r="D9" s="1" t="s">
        <v>197</v>
      </c>
      <c r="E9" s="1"/>
      <c r="F9" s="1"/>
      <c r="G9" s="82" t="s">
        <v>124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8" customFormat="1" ht="29.25" customHeight="1" x14ac:dyDescent="0.3">
      <c r="A10" s="75" t="s">
        <v>6</v>
      </c>
      <c r="B10" s="75" t="s">
        <v>7</v>
      </c>
      <c r="C10" s="75" t="s">
        <v>125</v>
      </c>
      <c r="D10" s="76" t="s">
        <v>126</v>
      </c>
      <c r="E10" s="75" t="s">
        <v>127</v>
      </c>
      <c r="F10" s="75" t="s">
        <v>128</v>
      </c>
      <c r="G10" s="75" t="s">
        <v>22</v>
      </c>
    </row>
    <row r="11" spans="1:1024" ht="17.100000000000001" customHeight="1" x14ac:dyDescent="0.3">
      <c r="A11" s="77" t="s">
        <v>15</v>
      </c>
      <c r="B11" s="78" t="s">
        <v>16</v>
      </c>
      <c r="C11" s="79">
        <f t="shared" ref="C11:C19" si="0">D11/$D$20*100</f>
        <v>13.727613707956262</v>
      </c>
      <c r="D11" s="79">
        <f>'Orç S João'!H21</f>
        <v>3372.9900000000002</v>
      </c>
      <c r="E11" s="79">
        <v>100</v>
      </c>
      <c r="F11" s="79">
        <f t="shared" ref="F11:F19" si="1">E11*D11/100</f>
        <v>3372.99</v>
      </c>
      <c r="G11" s="83">
        <f t="shared" ref="G11:G19" si="2">F11</f>
        <v>3372.99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 x14ac:dyDescent="0.3">
      <c r="A12" s="34" t="s">
        <v>39</v>
      </c>
      <c r="B12" s="33" t="s">
        <v>164</v>
      </c>
      <c r="C12" s="49">
        <f t="shared" si="0"/>
        <v>7.0766811391063555</v>
      </c>
      <c r="D12" s="49">
        <f>'Orç S João'!H25</f>
        <v>1738.8</v>
      </c>
      <c r="E12" s="49">
        <v>100</v>
      </c>
      <c r="F12" s="49">
        <f t="shared" si="1"/>
        <v>1738.8</v>
      </c>
      <c r="G12" s="50">
        <f t="shared" si="2"/>
        <v>1738.8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 x14ac:dyDescent="0.3">
      <c r="A13" s="34" t="s">
        <v>44</v>
      </c>
      <c r="B13" s="33" t="s">
        <v>138</v>
      </c>
      <c r="C13" s="49">
        <f t="shared" si="0"/>
        <v>11.086963245863798</v>
      </c>
      <c r="D13" s="49">
        <f>'Orç S João'!H28</f>
        <v>2724.16</v>
      </c>
      <c r="E13" s="49">
        <v>100</v>
      </c>
      <c r="F13" s="49">
        <f t="shared" si="1"/>
        <v>2724.16</v>
      </c>
      <c r="G13" s="50">
        <f t="shared" si="2"/>
        <v>2724.16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 x14ac:dyDescent="0.3">
      <c r="A14" s="34" t="s">
        <v>49</v>
      </c>
      <c r="B14" s="33" t="s">
        <v>134</v>
      </c>
      <c r="C14" s="49">
        <f t="shared" si="0"/>
        <v>4.7852250879497822</v>
      </c>
      <c r="D14" s="49">
        <f>'Orç S João'!H32</f>
        <v>1175.77</v>
      </c>
      <c r="E14" s="49">
        <v>100</v>
      </c>
      <c r="F14" s="49">
        <f t="shared" si="1"/>
        <v>1175.77</v>
      </c>
      <c r="G14" s="50">
        <f t="shared" si="2"/>
        <v>1175.77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 x14ac:dyDescent="0.3">
      <c r="A15" s="34" t="s">
        <v>56</v>
      </c>
      <c r="B15" s="38" t="s">
        <v>129</v>
      </c>
      <c r="C15" s="49">
        <f t="shared" si="0"/>
        <v>4.7981672584250274</v>
      </c>
      <c r="D15" s="49">
        <f>'Orç S João'!H38</f>
        <v>1178.9499999999998</v>
      </c>
      <c r="E15" s="49">
        <v>100</v>
      </c>
      <c r="F15" s="49">
        <f t="shared" si="1"/>
        <v>1178.9499999999998</v>
      </c>
      <c r="G15" s="50">
        <f t="shared" si="2"/>
        <v>1178.9499999999998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52" customFormat="1" ht="16.5" customHeight="1" x14ac:dyDescent="0.3">
      <c r="A16" s="72">
        <v>6</v>
      </c>
      <c r="B16" s="38" t="s">
        <v>80</v>
      </c>
      <c r="C16" s="51">
        <f t="shared" si="0"/>
        <v>7.1576714511998789</v>
      </c>
      <c r="D16" s="51">
        <f>'Orç S João'!H53</f>
        <v>1758.7</v>
      </c>
      <c r="E16" s="51">
        <v>100</v>
      </c>
      <c r="F16" s="49">
        <f t="shared" si="1"/>
        <v>1758.7</v>
      </c>
      <c r="G16" s="50">
        <f t="shared" si="2"/>
        <v>1758.7</v>
      </c>
    </row>
    <row r="17" spans="1:7" ht="17.100000000000001" customHeight="1" x14ac:dyDescent="0.3">
      <c r="A17" s="72">
        <v>7</v>
      </c>
      <c r="B17" s="38" t="s">
        <v>100</v>
      </c>
      <c r="C17" s="49">
        <f t="shared" si="0"/>
        <v>43.323793569938999</v>
      </c>
      <c r="D17" s="49">
        <f>'Orç S João'!H59</f>
        <v>10645.019999999999</v>
      </c>
      <c r="E17" s="49">
        <v>100</v>
      </c>
      <c r="F17" s="49">
        <f t="shared" si="1"/>
        <v>10645.019999999997</v>
      </c>
      <c r="G17" s="50">
        <f t="shared" si="2"/>
        <v>10645.019999999997</v>
      </c>
    </row>
    <row r="18" spans="1:7" ht="17.100000000000001" customHeight="1" x14ac:dyDescent="0.3">
      <c r="A18" s="72">
        <v>8</v>
      </c>
      <c r="B18" s="33" t="s">
        <v>143</v>
      </c>
      <c r="C18" s="49">
        <f t="shared" si="0"/>
        <v>6.1902238588505725</v>
      </c>
      <c r="D18" s="49">
        <f>'Orç S João'!H65</f>
        <v>1520.9899999999998</v>
      </c>
      <c r="E18" s="49">
        <v>100</v>
      </c>
      <c r="F18" s="49">
        <f t="shared" si="1"/>
        <v>1520.9899999999998</v>
      </c>
      <c r="G18" s="50">
        <f t="shared" si="2"/>
        <v>1520.9899999999998</v>
      </c>
    </row>
    <row r="19" spans="1:7" ht="17.100000000000001" customHeight="1" x14ac:dyDescent="0.3">
      <c r="A19" s="34" t="s">
        <v>99</v>
      </c>
      <c r="B19" s="33" t="s">
        <v>144</v>
      </c>
      <c r="C19" s="49">
        <f t="shared" si="0"/>
        <v>1.8536606807093288</v>
      </c>
      <c r="D19" s="49">
        <f>'Orç S João'!H69</f>
        <v>455.46000000000004</v>
      </c>
      <c r="E19" s="49">
        <v>100</v>
      </c>
      <c r="F19" s="49">
        <f t="shared" si="1"/>
        <v>455.46</v>
      </c>
      <c r="G19" s="50">
        <f t="shared" si="2"/>
        <v>455.46</v>
      </c>
    </row>
    <row r="20" spans="1:7" ht="16.5" x14ac:dyDescent="0.3">
      <c r="A20" s="6" t="s">
        <v>130</v>
      </c>
      <c r="B20" s="6"/>
      <c r="C20" s="53">
        <f>SUM(C11:C19)</f>
        <v>100</v>
      </c>
      <c r="D20" s="54">
        <f>SUM(D11:D19)</f>
        <v>24570.839999999997</v>
      </c>
      <c r="E20" s="49"/>
      <c r="F20" s="53">
        <f>SUM(F11:F19)</f>
        <v>24570.839999999997</v>
      </c>
      <c r="G20" s="55">
        <f>SUM(G11:G19)</f>
        <v>24570.839999999997</v>
      </c>
    </row>
    <row r="21" spans="1:7" ht="16.5" x14ac:dyDescent="0.3">
      <c r="A21" s="6" t="s">
        <v>131</v>
      </c>
      <c r="B21" s="6"/>
      <c r="C21" s="53"/>
      <c r="D21" s="54">
        <f>SUM(D20:D20)</f>
        <v>24570.839999999997</v>
      </c>
      <c r="E21" s="49"/>
      <c r="F21" s="53">
        <f>SUM(F20:F20)</f>
        <v>24570.839999999997</v>
      </c>
      <c r="G21" s="55">
        <f>SUM(G20:G20)</f>
        <v>24570.839999999997</v>
      </c>
    </row>
    <row r="22" spans="1:7" ht="16.5" x14ac:dyDescent="0.3">
      <c r="A22" s="6" t="s">
        <v>132</v>
      </c>
      <c r="B22" s="6"/>
      <c r="C22" s="53">
        <v>100</v>
      </c>
      <c r="D22" s="56"/>
      <c r="E22" s="53">
        <f>F21/D21*100</f>
        <v>100</v>
      </c>
      <c r="F22" s="53"/>
      <c r="G22" s="53">
        <f>G20/D20*100</f>
        <v>100</v>
      </c>
    </row>
    <row r="23" spans="1:7" ht="16.5" x14ac:dyDescent="0.3">
      <c r="A23" s="57"/>
      <c r="B23"/>
      <c r="C23"/>
      <c r="D23" s="58"/>
      <c r="E23"/>
      <c r="F23" s="59"/>
      <c r="G23" s="59"/>
    </row>
    <row r="24" spans="1:7" ht="16.5" x14ac:dyDescent="0.3">
      <c r="A24" s="58"/>
      <c r="B24"/>
      <c r="C24"/>
      <c r="D24" s="58"/>
      <c r="E24"/>
      <c r="F24"/>
      <c r="G24"/>
    </row>
    <row r="25" spans="1:7" ht="16.5" x14ac:dyDescent="0.3">
      <c r="A25" s="58"/>
      <c r="B25"/>
      <c r="C25"/>
      <c r="D25" s="58"/>
      <c r="E25"/>
      <c r="F25"/>
      <c r="G25"/>
    </row>
    <row r="26" spans="1:7" ht="16.5" x14ac:dyDescent="0.3">
      <c r="A26" s="57"/>
      <c r="B26" s="60"/>
      <c r="C26"/>
      <c r="D26" s="58"/>
      <c r="E26"/>
      <c r="F26" s="59"/>
      <c r="G26" s="59"/>
    </row>
    <row r="27" spans="1:7" ht="16.5" x14ac:dyDescent="0.3">
      <c r="A27" s="58"/>
      <c r="B27" s="61"/>
      <c r="C27"/>
      <c r="D27" s="58"/>
      <c r="E27"/>
      <c r="F27"/>
      <c r="G27"/>
    </row>
    <row r="28" spans="1:7" ht="16.5" x14ac:dyDescent="0.3">
      <c r="A28" s="58"/>
      <c r="B28" s="61"/>
      <c r="C28"/>
      <c r="D28" s="58"/>
      <c r="E28"/>
      <c r="F28"/>
      <c r="G28"/>
    </row>
    <row r="29" spans="1:7" ht="16.5" x14ac:dyDescent="0.3">
      <c r="A29" s="57"/>
      <c r="B29" s="60"/>
      <c r="C29"/>
      <c r="D29"/>
      <c r="E29"/>
      <c r="F29" s="59"/>
      <c r="G29" s="59"/>
    </row>
    <row r="30" spans="1:7" ht="16.5" x14ac:dyDescent="0.3">
      <c r="A30" s="58"/>
      <c r="B30"/>
      <c r="C30"/>
      <c r="D30" s="58"/>
      <c r="E30"/>
      <c r="F30"/>
      <c r="G30"/>
    </row>
    <row r="31" spans="1:7" ht="16.5" x14ac:dyDescent="0.3">
      <c r="A31" s="58"/>
      <c r="B31"/>
      <c r="C31"/>
      <c r="D31" s="58"/>
      <c r="E31"/>
      <c r="F31"/>
      <c r="G31"/>
    </row>
    <row r="32" spans="1:7" ht="16.5" x14ac:dyDescent="0.3">
      <c r="A32" s="58"/>
      <c r="B32"/>
      <c r="C32"/>
      <c r="D32" s="58"/>
      <c r="E32"/>
      <c r="F32"/>
      <c r="G32"/>
    </row>
    <row r="33" spans="1:7" ht="16.5" x14ac:dyDescent="0.3">
      <c r="A33" s="57"/>
      <c r="B33" s="60"/>
      <c r="C33" s="59"/>
      <c r="D33" s="58"/>
      <c r="E33"/>
      <c r="F33" s="59"/>
      <c r="G33" s="59"/>
    </row>
    <row r="34" spans="1:7" ht="16.5" x14ac:dyDescent="0.3">
      <c r="A34" s="58"/>
      <c r="B34"/>
      <c r="C34"/>
      <c r="D34" s="58"/>
      <c r="E34"/>
      <c r="F34"/>
      <c r="G34"/>
    </row>
    <row r="35" spans="1:7" ht="16.5" x14ac:dyDescent="0.3">
      <c r="A35" s="58"/>
      <c r="B35"/>
      <c r="C35"/>
      <c r="D35" s="58"/>
      <c r="E35"/>
      <c r="F35"/>
      <c r="G35"/>
    </row>
    <row r="36" spans="1:7" ht="16.5" x14ac:dyDescent="0.3">
      <c r="A36" s="57"/>
      <c r="B36" s="60"/>
      <c r="C36"/>
      <c r="D36" s="58"/>
      <c r="E36" s="59"/>
      <c r="F36" s="62"/>
      <c r="G36" s="62"/>
    </row>
    <row r="37" spans="1:7" ht="16.5" x14ac:dyDescent="0.3">
      <c r="A37" s="58"/>
      <c r="B37" s="60"/>
      <c r="C37"/>
      <c r="D37" s="58"/>
      <c r="E37"/>
      <c r="F37" s="59"/>
      <c r="G37" s="59"/>
    </row>
    <row r="38" spans="1:7" ht="16.5" x14ac:dyDescent="0.3">
      <c r="A38" s="58"/>
      <c r="B38" s="60"/>
      <c r="C38"/>
      <c r="D38" s="58"/>
      <c r="E38"/>
      <c r="F38" s="59"/>
      <c r="G38" s="59"/>
    </row>
    <row r="39" spans="1:7" ht="16.5" x14ac:dyDescent="0.3">
      <c r="A39" s="58"/>
      <c r="B39"/>
      <c r="C39"/>
      <c r="D39" s="58"/>
      <c r="E39"/>
      <c r="F39"/>
      <c r="G39"/>
    </row>
    <row r="40" spans="1:7" ht="16.5" x14ac:dyDescent="0.3">
      <c r="A40" s="57"/>
      <c r="B40" s="47" t="s">
        <v>28</v>
      </c>
      <c r="C40"/>
      <c r="D40" s="58"/>
      <c r="E40" s="62"/>
      <c r="F40"/>
      <c r="G40"/>
    </row>
    <row r="41" spans="1:7" ht="16.5" x14ac:dyDescent="0.3">
      <c r="A41" s="57"/>
      <c r="B41" s="60"/>
      <c r="C41"/>
      <c r="D41" s="58"/>
      <c r="F41"/>
      <c r="G41"/>
    </row>
    <row r="42" spans="1:7" ht="16.5" x14ac:dyDescent="0.3">
      <c r="A42" s="58"/>
      <c r="B42"/>
      <c r="C42"/>
      <c r="D42" s="58"/>
      <c r="F42"/>
      <c r="G42"/>
    </row>
    <row r="43" spans="1:7" ht="16.5" x14ac:dyDescent="0.3">
      <c r="A43" s="58"/>
      <c r="B43"/>
      <c r="C43"/>
      <c r="D43" s="58"/>
      <c r="F43"/>
      <c r="G43"/>
    </row>
    <row r="44" spans="1:7" ht="16.5" x14ac:dyDescent="0.3">
      <c r="A44" s="58"/>
      <c r="B44"/>
      <c r="C44"/>
      <c r="D44" s="58"/>
      <c r="F44"/>
      <c r="G44"/>
    </row>
    <row r="45" spans="1:7" ht="16.5" x14ac:dyDescent="0.3">
      <c r="A45" s="58"/>
      <c r="B45"/>
      <c r="C45"/>
      <c r="D45" s="58"/>
      <c r="F45"/>
      <c r="G45"/>
    </row>
    <row r="46" spans="1:7" ht="16.5" x14ac:dyDescent="0.3">
      <c r="A46" s="58"/>
      <c r="B46"/>
      <c r="C46"/>
      <c r="D46" s="58"/>
      <c r="F46"/>
      <c r="G46"/>
    </row>
    <row r="47" spans="1:7" ht="16.5" x14ac:dyDescent="0.3">
      <c r="A47" s="58"/>
      <c r="B47"/>
      <c r="C47"/>
      <c r="D47" s="58"/>
      <c r="F47"/>
      <c r="G47"/>
    </row>
    <row r="48" spans="1:7" ht="16.5" x14ac:dyDescent="0.3">
      <c r="A48" s="58"/>
      <c r="B48"/>
      <c r="C48"/>
      <c r="D48" s="58"/>
      <c r="F48"/>
      <c r="G48"/>
    </row>
    <row r="49" spans="1:7" ht="16.5" x14ac:dyDescent="0.3">
      <c r="A49" s="58"/>
      <c r="B49"/>
      <c r="C49"/>
      <c r="D49" s="58"/>
      <c r="F49"/>
      <c r="G49"/>
    </row>
    <row r="50" spans="1:7" ht="16.5" x14ac:dyDescent="0.3">
      <c r="A50" s="57"/>
      <c r="B50" s="63"/>
      <c r="C50"/>
      <c r="D50" s="58"/>
      <c r="F50"/>
      <c r="G50"/>
    </row>
    <row r="51" spans="1:7" ht="16.5" x14ac:dyDescent="0.3">
      <c r="A51" s="58"/>
      <c r="B51" s="61"/>
      <c r="C51"/>
      <c r="D51" s="58"/>
      <c r="F51"/>
      <c r="G51"/>
    </row>
    <row r="52" spans="1:7" ht="16.5" x14ac:dyDescent="0.3">
      <c r="A52" s="58"/>
      <c r="B52" s="61"/>
      <c r="C52"/>
      <c r="D52" s="58"/>
      <c r="F52"/>
      <c r="G52"/>
    </row>
    <row r="53" spans="1:7" ht="16.5" x14ac:dyDescent="0.3">
      <c r="A53" s="58"/>
      <c r="B53" s="61"/>
      <c r="C53"/>
      <c r="D53" s="58"/>
      <c r="F53"/>
      <c r="G53"/>
    </row>
    <row r="54" spans="1:7" ht="16.5" x14ac:dyDescent="0.3">
      <c r="A54" s="58"/>
      <c r="B54" s="61"/>
      <c r="C54"/>
      <c r="D54" s="58"/>
      <c r="F54"/>
      <c r="G54"/>
    </row>
    <row r="55" spans="1:7" ht="16.5" x14ac:dyDescent="0.3">
      <c r="A55" s="58"/>
      <c r="B55" s="61"/>
      <c r="C55"/>
      <c r="D55" s="58"/>
      <c r="F55"/>
      <c r="G55"/>
    </row>
    <row r="56" spans="1:7" ht="16.5" x14ac:dyDescent="0.3">
      <c r="A56" s="58"/>
      <c r="B56" s="61"/>
      <c r="C56"/>
      <c r="D56" s="58"/>
      <c r="F56"/>
      <c r="G56"/>
    </row>
    <row r="57" spans="1:7" ht="16.5" x14ac:dyDescent="0.3">
      <c r="A57" s="58"/>
      <c r="B57" s="61"/>
      <c r="C57"/>
      <c r="D57" s="58"/>
      <c r="F57"/>
      <c r="G57"/>
    </row>
    <row r="58" spans="1:7" ht="16.5" x14ac:dyDescent="0.3">
      <c r="A58" s="58"/>
      <c r="B58" s="61"/>
      <c r="C58"/>
      <c r="D58" s="58"/>
      <c r="F58"/>
      <c r="G58"/>
    </row>
    <row r="59" spans="1:7" ht="16.5" x14ac:dyDescent="0.3">
      <c r="A59" s="58"/>
      <c r="B59" s="61"/>
      <c r="C59"/>
      <c r="D59" s="58"/>
      <c r="F59"/>
      <c r="G59"/>
    </row>
    <row r="60" spans="1:7" ht="16.5" x14ac:dyDescent="0.3">
      <c r="A60" s="58"/>
      <c r="B60" s="61"/>
      <c r="C60"/>
      <c r="D60" s="58"/>
      <c r="F60"/>
      <c r="G60"/>
    </row>
    <row r="61" spans="1:7" ht="16.5" x14ac:dyDescent="0.3">
      <c r="A61" s="58"/>
      <c r="B61" s="61"/>
      <c r="C61"/>
      <c r="D61" s="58"/>
      <c r="F61"/>
      <c r="G61"/>
    </row>
    <row r="62" spans="1:7" ht="16.5" x14ac:dyDescent="0.3">
      <c r="A62" s="58"/>
      <c r="B62" s="61"/>
      <c r="C62"/>
      <c r="D62" s="58"/>
      <c r="F62"/>
      <c r="G62"/>
    </row>
    <row r="63" spans="1:7" ht="16.5" x14ac:dyDescent="0.3">
      <c r="A63" s="57"/>
      <c r="B63" s="61"/>
      <c r="C63"/>
      <c r="D63" s="58"/>
      <c r="F63"/>
      <c r="G63"/>
    </row>
    <row r="64" spans="1:7" ht="16.5" x14ac:dyDescent="0.3">
      <c r="A64" s="57"/>
      <c r="B64" s="60"/>
      <c r="C64"/>
      <c r="D64" s="58"/>
      <c r="F64" s="59"/>
      <c r="G64" s="59"/>
    </row>
    <row r="65" spans="1:7" ht="16.5" x14ac:dyDescent="0.3">
      <c r="A65" s="58"/>
      <c r="B65" s="64"/>
      <c r="C65"/>
      <c r="D65" s="58"/>
      <c r="F65"/>
      <c r="G65"/>
    </row>
    <row r="66" spans="1:7" ht="16.5" x14ac:dyDescent="0.3">
      <c r="A66" s="58"/>
      <c r="B66"/>
      <c r="C66"/>
      <c r="D66" s="58"/>
      <c r="F66"/>
      <c r="G66"/>
    </row>
    <row r="67" spans="1:7" ht="16.5" x14ac:dyDescent="0.3">
      <c r="A67" s="58"/>
      <c r="B67" s="60"/>
      <c r="C67"/>
      <c r="D67" s="58"/>
      <c r="F67" s="62"/>
      <c r="G67" s="62"/>
    </row>
    <row r="68" spans="1:7" ht="16.5" x14ac:dyDescent="0.3">
      <c r="A68" s="58"/>
      <c r="B68" s="60"/>
      <c r="C68"/>
      <c r="D68" s="58"/>
      <c r="F68" s="62"/>
      <c r="G68" s="62"/>
    </row>
    <row r="69" spans="1:7" ht="16.5" x14ac:dyDescent="0.3">
      <c r="A69" s="57"/>
      <c r="B69" s="60"/>
      <c r="C69"/>
      <c r="D69" s="58"/>
      <c r="F69" s="62"/>
      <c r="G69" s="62"/>
    </row>
    <row r="70" spans="1:7" ht="16.5" x14ac:dyDescent="0.3">
      <c r="A70" s="57"/>
      <c r="B70" s="60"/>
      <c r="C70"/>
      <c r="D70" s="58"/>
      <c r="F70"/>
      <c r="G70"/>
    </row>
    <row r="71" spans="1:7" ht="16.5" x14ac:dyDescent="0.3">
      <c r="A71" s="58"/>
      <c r="B71"/>
      <c r="C71"/>
      <c r="D71" s="58"/>
      <c r="F71"/>
      <c r="G71"/>
    </row>
    <row r="72" spans="1:7" ht="16.5" x14ac:dyDescent="0.3">
      <c r="A72" s="58"/>
      <c r="B72"/>
      <c r="C72"/>
      <c r="D72" s="58"/>
      <c r="F72"/>
      <c r="G72"/>
    </row>
    <row r="73" spans="1:7" ht="16.5" x14ac:dyDescent="0.3">
      <c r="A73" s="58"/>
      <c r="B73"/>
      <c r="C73"/>
      <c r="D73" s="58"/>
      <c r="F73"/>
      <c r="G73"/>
    </row>
    <row r="74" spans="1:7" ht="16.5" x14ac:dyDescent="0.3">
      <c r="A74" s="58"/>
      <c r="B74"/>
      <c r="C74"/>
      <c r="D74" s="58"/>
      <c r="F74"/>
      <c r="G74"/>
    </row>
    <row r="75" spans="1:7" ht="16.5" x14ac:dyDescent="0.3">
      <c r="A75" s="58"/>
      <c r="B75"/>
      <c r="C75"/>
      <c r="D75" s="58"/>
      <c r="F75"/>
      <c r="G75"/>
    </row>
    <row r="76" spans="1:7" ht="16.5" x14ac:dyDescent="0.3">
      <c r="A76" s="58"/>
      <c r="B76"/>
      <c r="C76"/>
      <c r="D76" s="58"/>
      <c r="F76"/>
      <c r="G76"/>
    </row>
    <row r="77" spans="1:7" ht="16.5" x14ac:dyDescent="0.3">
      <c r="A77" s="57"/>
      <c r="B77" s="63"/>
      <c r="C77"/>
      <c r="D77" s="58"/>
      <c r="F77"/>
      <c r="G77"/>
    </row>
    <row r="78" spans="1:7" ht="16.5" x14ac:dyDescent="0.3">
      <c r="A78" s="58"/>
      <c r="B78" s="61"/>
      <c r="C78"/>
      <c r="D78" s="58"/>
      <c r="F78"/>
      <c r="G78"/>
    </row>
    <row r="79" spans="1:7" ht="16.5" x14ac:dyDescent="0.3">
      <c r="A79" s="58"/>
      <c r="B79" s="61"/>
      <c r="C79"/>
      <c r="D79" s="58"/>
      <c r="F79"/>
      <c r="G79"/>
    </row>
    <row r="80" spans="1:7" ht="16.5" x14ac:dyDescent="0.3">
      <c r="A80" s="58"/>
      <c r="B80" s="61"/>
      <c r="C80"/>
      <c r="D80" s="58"/>
      <c r="F80"/>
      <c r="G80"/>
    </row>
    <row r="81" spans="1:7" ht="16.5" x14ac:dyDescent="0.3">
      <c r="A81" s="58"/>
      <c r="B81" s="61"/>
      <c r="C81"/>
      <c r="D81" s="58"/>
      <c r="F81"/>
      <c r="G81"/>
    </row>
    <row r="82" spans="1:7" ht="16.5" x14ac:dyDescent="0.3">
      <c r="A82" s="58"/>
      <c r="B82" s="61"/>
      <c r="C82"/>
      <c r="D82" s="58"/>
      <c r="F82"/>
      <c r="G82"/>
    </row>
    <row r="83" spans="1:7" ht="16.5" x14ac:dyDescent="0.3">
      <c r="A83" s="58"/>
      <c r="B83" s="61"/>
      <c r="C83"/>
      <c r="D83" s="58"/>
      <c r="F83"/>
      <c r="G83"/>
    </row>
    <row r="84" spans="1:7" ht="16.5" x14ac:dyDescent="0.3">
      <c r="A84" s="58"/>
      <c r="B84" s="61"/>
      <c r="C84"/>
      <c r="D84" s="58"/>
      <c r="F84"/>
      <c r="G84"/>
    </row>
    <row r="85" spans="1:7" ht="16.5" x14ac:dyDescent="0.3">
      <c r="A85" s="57"/>
      <c r="B85" s="60"/>
      <c r="C85"/>
      <c r="D85" s="58"/>
      <c r="F85"/>
      <c r="G85"/>
    </row>
    <row r="86" spans="1:7" ht="16.5" x14ac:dyDescent="0.3">
      <c r="A86" s="65"/>
      <c r="B86" s="66"/>
      <c r="C86"/>
      <c r="D86" s="58"/>
      <c r="F86"/>
      <c r="G86"/>
    </row>
    <row r="87" spans="1:7" ht="16.5" x14ac:dyDescent="0.3">
      <c r="A87" s="57"/>
      <c r="B87" s="60"/>
      <c r="C87"/>
      <c r="D87" s="58"/>
      <c r="F87"/>
      <c r="G87"/>
    </row>
    <row r="88" spans="1:7" ht="16.5" x14ac:dyDescent="0.3">
      <c r="A88" s="58"/>
      <c r="B88"/>
      <c r="C88"/>
      <c r="D88" s="58"/>
      <c r="F88"/>
      <c r="G88"/>
    </row>
    <row r="89" spans="1:7" ht="16.5" x14ac:dyDescent="0.3">
      <c r="A89" s="58"/>
      <c r="B89"/>
      <c r="C89"/>
      <c r="D89" s="58"/>
      <c r="F89"/>
      <c r="G89"/>
    </row>
    <row r="90" spans="1:7" ht="16.5" x14ac:dyDescent="0.3">
      <c r="A90" s="58"/>
      <c r="B90"/>
      <c r="C90"/>
      <c r="D90" s="58"/>
      <c r="F90"/>
      <c r="G90"/>
    </row>
    <row r="91" spans="1:7" ht="16.5" x14ac:dyDescent="0.3">
      <c r="A91" s="58"/>
      <c r="B91"/>
      <c r="C91"/>
      <c r="D91" s="58"/>
      <c r="F91"/>
      <c r="G91"/>
    </row>
    <row r="92" spans="1:7" ht="16.5" x14ac:dyDescent="0.3">
      <c r="A92" s="58"/>
      <c r="B92"/>
      <c r="C92"/>
      <c r="D92" s="58"/>
      <c r="F92"/>
      <c r="G92"/>
    </row>
    <row r="93" spans="1:7" ht="16.5" x14ac:dyDescent="0.3">
      <c r="A93" s="57"/>
      <c r="B93" s="60"/>
      <c r="C93"/>
      <c r="D93" s="58"/>
      <c r="F93"/>
      <c r="G93"/>
    </row>
    <row r="94" spans="1:7" ht="16.5" x14ac:dyDescent="0.3">
      <c r="A94" s="58"/>
      <c r="B94"/>
      <c r="C94"/>
      <c r="D94" s="58"/>
      <c r="F94"/>
      <c r="G94"/>
    </row>
    <row r="95" spans="1:7" ht="27" x14ac:dyDescent="0.3">
      <c r="A95" s="58"/>
      <c r="B95" s="64"/>
      <c r="C95" s="67" t="s">
        <v>47</v>
      </c>
      <c r="D95" s="58"/>
      <c r="F95" s="68">
        <v>463.34</v>
      </c>
      <c r="G95"/>
    </row>
  </sheetData>
  <mergeCells count="15">
    <mergeCell ref="A9:C9"/>
    <mergeCell ref="D9:F9"/>
    <mergeCell ref="A20:B20"/>
    <mergeCell ref="A21:B21"/>
    <mergeCell ref="A22:B22"/>
    <mergeCell ref="A6:G6"/>
    <mergeCell ref="A7:C7"/>
    <mergeCell ref="D7:F7"/>
    <mergeCell ref="A8:C8"/>
    <mergeCell ref="D8:G8"/>
    <mergeCell ref="A1:A4"/>
    <mergeCell ref="B1:F2"/>
    <mergeCell ref="G1:G4"/>
    <mergeCell ref="B3:F4"/>
    <mergeCell ref="A5:G5"/>
  </mergeCells>
  <printOptions gridLines="1"/>
  <pageMargins left="0.75972222222222197" right="0.5" top="0.98402777777777795" bottom="0.55138888888888904" header="0.51180555555555496" footer="0.51180555555555496"/>
  <pageSetup paperSize="9" firstPageNumber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94"/>
  <sheetViews>
    <sheetView view="pageBreakPreview" zoomScaleNormal="100" workbookViewId="0">
      <selection activeCell="J8" sqref="J8"/>
    </sheetView>
  </sheetViews>
  <sheetFormatPr defaultRowHeight="12.75" x14ac:dyDescent="0.2"/>
  <cols>
    <col min="1" max="1" width="8.28515625" style="14"/>
    <col min="2" max="2" width="44.42578125" style="15"/>
    <col min="3" max="3" width="11" style="14"/>
    <col min="4" max="4" width="4.85546875" style="14"/>
    <col min="5" max="5" width="7.5703125" style="87"/>
    <col min="6" max="7" width="8.42578125" style="87"/>
    <col min="8" max="8" width="11.140625" style="87"/>
    <col min="9" max="9" width="8.28515625" style="87"/>
    <col min="10" max="1025" width="11.140625" style="15"/>
  </cols>
  <sheetData>
    <row r="1" spans="1:1024" s="18" customFormat="1" ht="12.75" customHeight="1" x14ac:dyDescent="0.2">
      <c r="A1" s="5"/>
      <c r="B1" s="13" t="s">
        <v>0</v>
      </c>
      <c r="C1" s="13"/>
      <c r="D1" s="13"/>
      <c r="E1" s="13"/>
      <c r="F1" s="13"/>
      <c r="G1" s="13"/>
      <c r="H1" s="13"/>
      <c r="I1" s="12"/>
    </row>
    <row r="2" spans="1:1024" ht="12.75" customHeight="1" x14ac:dyDescent="0.2">
      <c r="A2" s="5"/>
      <c r="B2" s="13"/>
      <c r="C2" s="13"/>
      <c r="D2" s="13"/>
      <c r="E2" s="13"/>
      <c r="F2" s="13"/>
      <c r="G2" s="13"/>
      <c r="H2" s="13"/>
      <c r="I2" s="1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 x14ac:dyDescent="0.2">
      <c r="A3" s="5"/>
      <c r="B3" s="13" t="s">
        <v>1</v>
      </c>
      <c r="C3" s="13"/>
      <c r="D3" s="13"/>
      <c r="E3" s="13"/>
      <c r="F3" s="13"/>
      <c r="G3" s="13"/>
      <c r="H3" s="13"/>
      <c r="I3" s="1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 customHeight="1" x14ac:dyDescent="0.2">
      <c r="A4" s="5"/>
      <c r="B4" s="13"/>
      <c r="C4" s="13"/>
      <c r="D4" s="13"/>
      <c r="E4" s="13"/>
      <c r="F4" s="13"/>
      <c r="G4" s="13"/>
      <c r="H4" s="13"/>
      <c r="I4" s="1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1.5" customHeight="1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6.5" customHeight="1" x14ac:dyDescent="0.2">
      <c r="A6" s="11" t="s">
        <v>198</v>
      </c>
      <c r="B6" s="11"/>
      <c r="C6" s="11"/>
      <c r="D6" s="11"/>
      <c r="E6" s="11"/>
      <c r="F6" s="11"/>
      <c r="G6" s="11"/>
      <c r="H6" s="11"/>
      <c r="I6" s="1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6.5" customHeight="1" x14ac:dyDescent="0.2">
      <c r="A7" s="11" t="s">
        <v>199</v>
      </c>
      <c r="B7" s="11"/>
      <c r="C7" s="11"/>
      <c r="D7" s="10" t="s">
        <v>200</v>
      </c>
      <c r="E7" s="10"/>
      <c r="F7" s="10"/>
      <c r="G7" s="20"/>
      <c r="H7" s="10" t="s">
        <v>3</v>
      </c>
      <c r="I7" s="1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6.5" customHeight="1" x14ac:dyDescent="0.2">
      <c r="A8" s="11" t="s">
        <v>201</v>
      </c>
      <c r="B8" s="11"/>
      <c r="C8" s="11"/>
      <c r="D8" s="9" t="s">
        <v>133</v>
      </c>
      <c r="E8" s="9"/>
      <c r="F8" s="9"/>
      <c r="G8" s="9"/>
      <c r="H8" s="9"/>
      <c r="I8" s="9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" customHeight="1" x14ac:dyDescent="0.2">
      <c r="A9" s="11" t="s">
        <v>4</v>
      </c>
      <c r="B9" s="11"/>
      <c r="C9" s="11"/>
      <c r="D9" s="9" t="s">
        <v>202</v>
      </c>
      <c r="E9" s="9"/>
      <c r="F9" s="9"/>
      <c r="G9" s="21"/>
      <c r="H9" s="10" t="s">
        <v>124</v>
      </c>
      <c r="I9" s="10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63" customHeight="1" x14ac:dyDescent="0.2">
      <c r="A10" s="8" t="s">
        <v>5</v>
      </c>
      <c r="B10" s="8"/>
      <c r="C10" s="8"/>
      <c r="D10" s="8"/>
      <c r="E10" s="8"/>
      <c r="F10" s="8"/>
      <c r="G10" s="8"/>
      <c r="H10" s="8"/>
      <c r="I10" s="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2" customFormat="1" ht="42" customHeight="1" x14ac:dyDescent="0.2">
      <c r="A11" s="21" t="s">
        <v>6</v>
      </c>
      <c r="B11" s="21" t="s">
        <v>7</v>
      </c>
      <c r="C11" s="17" t="s">
        <v>8</v>
      </c>
      <c r="D11" s="21" t="s">
        <v>9</v>
      </c>
      <c r="E11" s="20" t="s">
        <v>10</v>
      </c>
      <c r="F11" s="69" t="s">
        <v>11</v>
      </c>
      <c r="G11" s="69" t="s">
        <v>12</v>
      </c>
      <c r="H11" s="20" t="s">
        <v>13</v>
      </c>
      <c r="I11" s="20" t="s">
        <v>14</v>
      </c>
    </row>
    <row r="12" spans="1:1024" ht="15.75" customHeight="1" x14ac:dyDescent="0.2">
      <c r="A12" s="21" t="s">
        <v>15</v>
      </c>
      <c r="B12" s="19" t="s">
        <v>16</v>
      </c>
      <c r="C12" s="21"/>
      <c r="D12" s="23"/>
      <c r="E12" s="24"/>
      <c r="F12" s="24"/>
      <c r="G12" s="24"/>
      <c r="H12" s="24"/>
      <c r="I12" s="2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 x14ac:dyDescent="0.2">
      <c r="A13" s="23" t="s">
        <v>17</v>
      </c>
      <c r="B13" s="25" t="s">
        <v>165</v>
      </c>
      <c r="C13" s="23" t="s">
        <v>19</v>
      </c>
      <c r="D13" s="27" t="s">
        <v>20</v>
      </c>
      <c r="E13" s="24">
        <v>6.3</v>
      </c>
      <c r="F13" s="28">
        <v>228.14</v>
      </c>
      <c r="G13" s="24">
        <f>ROUND(F13*1.2522,2)</f>
        <v>285.68</v>
      </c>
      <c r="H13" s="24">
        <f>ROUND(E13*G13,2)</f>
        <v>1799.78</v>
      </c>
      <c r="I13" s="24">
        <f t="shared" ref="I13:I18" si="0">H13/$H$67*100</f>
        <v>10.09035899718725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31" customFormat="1" ht="27.75" customHeight="1" x14ac:dyDescent="0.2">
      <c r="A14" s="23" t="s">
        <v>21</v>
      </c>
      <c r="B14" s="29" t="s">
        <v>170</v>
      </c>
      <c r="C14" s="23" t="s">
        <v>166</v>
      </c>
      <c r="D14" s="27" t="s">
        <v>20</v>
      </c>
      <c r="E14" s="27">
        <v>0.69</v>
      </c>
      <c r="F14" s="30">
        <v>32.15</v>
      </c>
      <c r="G14" s="24">
        <f>ROUND(F14*1.2522,2)</f>
        <v>40.26</v>
      </c>
      <c r="H14" s="24">
        <f>ROUND(E14*G14,2)</f>
        <v>27.78</v>
      </c>
      <c r="I14" s="24">
        <f t="shared" si="0"/>
        <v>0.15574690958998424</v>
      </c>
    </row>
    <row r="15" spans="1:1024" s="31" customFormat="1" ht="27" customHeight="1" x14ac:dyDescent="0.2">
      <c r="A15" s="23" t="s">
        <v>23</v>
      </c>
      <c r="B15" s="85" t="s">
        <v>27</v>
      </c>
      <c r="C15" s="23">
        <v>85406</v>
      </c>
      <c r="D15" s="27" t="s">
        <v>20</v>
      </c>
      <c r="E15" s="27">
        <v>84</v>
      </c>
      <c r="F15" s="30">
        <v>27.22</v>
      </c>
      <c r="G15" s="24">
        <f>ROUND(F15*1.2522,2)</f>
        <v>34.08</v>
      </c>
      <c r="H15" s="24">
        <f>ROUND(E15*G15,2)</f>
        <v>2862.72</v>
      </c>
      <c r="I15" s="24">
        <f t="shared" si="0"/>
        <v>16.049668575285803</v>
      </c>
    </row>
    <row r="16" spans="1:1024" ht="15" customHeight="1" x14ac:dyDescent="0.2">
      <c r="A16" s="23" t="s">
        <v>25</v>
      </c>
      <c r="B16" s="36" t="s">
        <v>29</v>
      </c>
      <c r="C16" s="23" t="s">
        <v>30</v>
      </c>
      <c r="D16" s="23" t="s">
        <v>31</v>
      </c>
      <c r="E16" s="27">
        <v>1</v>
      </c>
      <c r="F16" s="30">
        <v>6.16</v>
      </c>
      <c r="G16" s="24">
        <f>ROUND(F16*1.2522,2)</f>
        <v>7.71</v>
      </c>
      <c r="H16" s="24">
        <f>ROUND(E16*G16,2)</f>
        <v>7.71</v>
      </c>
      <c r="I16" s="24">
        <f t="shared" si="0"/>
        <v>4.322565417346215E-2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 x14ac:dyDescent="0.2">
      <c r="A17" s="23" t="s">
        <v>26</v>
      </c>
      <c r="B17" s="36" t="s">
        <v>32</v>
      </c>
      <c r="C17" s="23" t="s">
        <v>33</v>
      </c>
      <c r="D17" s="23" t="s">
        <v>31</v>
      </c>
      <c r="E17" s="27">
        <v>1</v>
      </c>
      <c r="F17" s="30">
        <v>29.76</v>
      </c>
      <c r="G17" s="24">
        <f>ROUND(F17*1.2522,2)</f>
        <v>37.270000000000003</v>
      </c>
      <c r="H17" s="24">
        <f>ROUND(E17*G17,2)</f>
        <v>37.270000000000003</v>
      </c>
      <c r="I17" s="24">
        <f t="shared" si="0"/>
        <v>0.20895202737288382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.75" customHeight="1" x14ac:dyDescent="0.2">
      <c r="A18" s="9" t="s">
        <v>38</v>
      </c>
      <c r="B18" s="9"/>
      <c r="C18" s="23"/>
      <c r="D18" s="21"/>
      <c r="E18" s="21"/>
      <c r="F18" s="80"/>
      <c r="G18" s="24"/>
      <c r="H18" s="20">
        <f>SUM(H13:H17)</f>
        <v>4735.26</v>
      </c>
      <c r="I18" s="20">
        <f t="shared" si="0"/>
        <v>26.547952163609384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31" customFormat="1" x14ac:dyDescent="0.2">
      <c r="A19" s="34" t="s">
        <v>39</v>
      </c>
      <c r="B19" s="33" t="s">
        <v>40</v>
      </c>
      <c r="C19" s="23"/>
      <c r="D19" s="16"/>
      <c r="E19" s="24"/>
      <c r="F19" s="37"/>
      <c r="G19" s="24"/>
      <c r="H19" s="35"/>
      <c r="I19" s="24"/>
    </row>
    <row r="20" spans="1:1024" ht="38.25" x14ac:dyDescent="0.2">
      <c r="A20" s="73" t="s">
        <v>41</v>
      </c>
      <c r="B20" s="74" t="s">
        <v>42</v>
      </c>
      <c r="C20" s="23" t="s">
        <v>43</v>
      </c>
      <c r="D20" s="73" t="s">
        <v>20</v>
      </c>
      <c r="E20" s="27">
        <v>0.98</v>
      </c>
      <c r="F20" s="30">
        <v>33.6</v>
      </c>
      <c r="G20" s="24">
        <f>ROUND(F20*1.2522,2)</f>
        <v>42.07</v>
      </c>
      <c r="H20" s="24">
        <f>ROUND(E20*G20,2)</f>
        <v>41.23</v>
      </c>
      <c r="I20" s="24">
        <f>H20/$H$67*100</f>
        <v>0.23115353068376707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9" t="s">
        <v>38</v>
      </c>
      <c r="B21" s="9"/>
      <c r="C21" s="23"/>
      <c r="D21" s="21"/>
      <c r="E21" s="21"/>
      <c r="F21" s="80"/>
      <c r="G21" s="24"/>
      <c r="H21" s="20">
        <f>SUM(H20:H20)</f>
        <v>41.23</v>
      </c>
      <c r="I21" s="20">
        <f>H21/$H$67*100</f>
        <v>0.23115353068376707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31" customFormat="1" x14ac:dyDescent="0.2">
      <c r="A22" s="34" t="s">
        <v>44</v>
      </c>
      <c r="B22" s="33" t="s">
        <v>203</v>
      </c>
      <c r="C22" s="23"/>
      <c r="D22" s="16"/>
      <c r="E22" s="24"/>
      <c r="F22" s="37"/>
      <c r="G22" s="24"/>
      <c r="H22" s="35"/>
      <c r="I22" s="24"/>
    </row>
    <row r="23" spans="1:1024" ht="25.5" x14ac:dyDescent="0.2">
      <c r="A23" s="26" t="s">
        <v>45</v>
      </c>
      <c r="B23" s="39" t="s">
        <v>52</v>
      </c>
      <c r="C23" s="23">
        <v>87878</v>
      </c>
      <c r="D23" s="26" t="s">
        <v>20</v>
      </c>
      <c r="E23" s="27">
        <v>84</v>
      </c>
      <c r="F23" s="30">
        <v>2.61</v>
      </c>
      <c r="G23" s="24">
        <f>ROUND(F23*1.2522,2)</f>
        <v>3.27</v>
      </c>
      <c r="H23" s="24">
        <f>ROUND(E23*G23,2)</f>
        <v>274.68</v>
      </c>
      <c r="I23" s="24">
        <f>H23/$H$67*100</f>
        <v>1.5399770023821768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2.75" customHeight="1" x14ac:dyDescent="0.2">
      <c r="A24" s="26" t="s">
        <v>46</v>
      </c>
      <c r="B24" s="39" t="s">
        <v>54</v>
      </c>
      <c r="C24" s="23" t="s">
        <v>55</v>
      </c>
      <c r="D24" s="26" t="s">
        <v>20</v>
      </c>
      <c r="E24" s="27">
        <v>84</v>
      </c>
      <c r="F24" s="30">
        <v>13.92</v>
      </c>
      <c r="G24" s="24">
        <f>ROUND(F24*1.2522,2)</f>
        <v>17.43</v>
      </c>
      <c r="H24" s="24">
        <f>ROUND(E24*G24,2)</f>
        <v>1464.12</v>
      </c>
      <c r="I24" s="24">
        <f>H24/$H$67*100</f>
        <v>8.2085012695783899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18" customFormat="1" ht="24.95" customHeight="1" x14ac:dyDescent="0.2">
      <c r="A25" s="26" t="s">
        <v>48</v>
      </c>
      <c r="B25" s="39" t="s">
        <v>150</v>
      </c>
      <c r="C25" s="23" t="s">
        <v>167</v>
      </c>
      <c r="D25" s="26" t="s">
        <v>20</v>
      </c>
      <c r="E25" s="27">
        <v>84</v>
      </c>
      <c r="F25" s="27">
        <v>19.25</v>
      </c>
      <c r="G25" s="24">
        <f>ROUND(F25*1.2522,2)</f>
        <v>24.1</v>
      </c>
      <c r="H25" s="24">
        <f>ROUND(E25*G25,2)</f>
        <v>2024.4</v>
      </c>
      <c r="I25" s="24">
        <f>H25/$H$67*100</f>
        <v>11.349677601654575</v>
      </c>
    </row>
    <row r="26" spans="1:1024" x14ac:dyDescent="0.2">
      <c r="A26" s="9" t="s">
        <v>38</v>
      </c>
      <c r="B26" s="9"/>
      <c r="C26" s="23"/>
      <c r="D26" s="21"/>
      <c r="E26" s="21"/>
      <c r="F26" s="80"/>
      <c r="G26" s="24"/>
      <c r="H26" s="20">
        <f>SUM(H23:H25)</f>
        <v>3763.2</v>
      </c>
      <c r="I26" s="20">
        <f>H26/$H$67*100</f>
        <v>21.098155873615141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18" customFormat="1" x14ac:dyDescent="0.2">
      <c r="A27" s="34" t="s">
        <v>49</v>
      </c>
      <c r="B27" s="33" t="s">
        <v>57</v>
      </c>
      <c r="C27" s="23"/>
      <c r="D27" s="16"/>
      <c r="E27" s="24"/>
      <c r="F27" s="37"/>
      <c r="G27" s="24"/>
      <c r="H27" s="35"/>
      <c r="I27" s="24"/>
    </row>
    <row r="28" spans="1:1024" ht="52.5" customHeight="1" x14ac:dyDescent="0.2">
      <c r="A28" s="26" t="s">
        <v>51</v>
      </c>
      <c r="B28" s="39" t="s">
        <v>59</v>
      </c>
      <c r="C28" s="23" t="s">
        <v>188</v>
      </c>
      <c r="D28" s="26" t="s">
        <v>20</v>
      </c>
      <c r="E28" s="27">
        <v>15.54</v>
      </c>
      <c r="F28" s="30">
        <v>139.99</v>
      </c>
      <c r="G28" s="24">
        <f>ROUND(F28*1.2522,2)</f>
        <v>175.3</v>
      </c>
      <c r="H28" s="24">
        <f>ROUND(E28*G28,2)</f>
        <v>2724.16</v>
      </c>
      <c r="I28" s="24">
        <f>H28/$H$67*100</f>
        <v>15.272840217014089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9" t="s">
        <v>38</v>
      </c>
      <c r="B29" s="9"/>
      <c r="C29" s="23"/>
      <c r="D29" s="21"/>
      <c r="E29" s="21"/>
      <c r="F29" s="80"/>
      <c r="G29" s="24"/>
      <c r="H29" s="20">
        <f>SUM(H28:H28)</f>
        <v>2724.16</v>
      </c>
      <c r="I29" s="20">
        <f>H29/$H$67*100</f>
        <v>15.272840217014089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18" customFormat="1" x14ac:dyDescent="0.2">
      <c r="A30" s="34" t="s">
        <v>56</v>
      </c>
      <c r="B30" s="33" t="s">
        <v>63</v>
      </c>
      <c r="C30" s="23"/>
      <c r="D30" s="16"/>
      <c r="E30" s="24"/>
      <c r="F30" s="37"/>
      <c r="G30" s="24"/>
      <c r="H30" s="35"/>
      <c r="I30" s="24"/>
    </row>
    <row r="31" spans="1:1024" ht="51" x14ac:dyDescent="0.2">
      <c r="A31" s="26" t="s">
        <v>58</v>
      </c>
      <c r="B31" s="39" t="s">
        <v>28</v>
      </c>
      <c r="C31" s="23" t="s">
        <v>188</v>
      </c>
      <c r="D31" s="26" t="s">
        <v>31</v>
      </c>
      <c r="E31" s="27">
        <v>1</v>
      </c>
      <c r="F31" s="30">
        <v>381.69</v>
      </c>
      <c r="G31" s="24">
        <f>ROUND(F31*1.2522,2)</f>
        <v>477.95</v>
      </c>
      <c r="H31" s="24">
        <f>ROUND(E31*G31,2)</f>
        <v>477.95</v>
      </c>
      <c r="I31" s="24">
        <f>H31/$H$67*100</f>
        <v>2.6795981079385514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">
      <c r="A32" s="9" t="s">
        <v>38</v>
      </c>
      <c r="B32" s="9"/>
      <c r="C32" s="23"/>
      <c r="D32" s="21"/>
      <c r="E32" s="21"/>
      <c r="F32" s="80"/>
      <c r="G32" s="24"/>
      <c r="H32" s="20">
        <f>SUM(H31:H31)</f>
        <v>477.95</v>
      </c>
      <c r="I32" s="20">
        <f>H32/$H$67*100</f>
        <v>2.6795981079385514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">
      <c r="A33" s="21" t="s">
        <v>62</v>
      </c>
      <c r="B33" s="38" t="s">
        <v>66</v>
      </c>
      <c r="C33" s="23"/>
      <c r="D33" s="23"/>
      <c r="E33" s="24"/>
      <c r="F33" s="37"/>
      <c r="G33" s="24"/>
      <c r="H33" s="24"/>
      <c r="I33" s="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23" t="s">
        <v>64</v>
      </c>
      <c r="B34" s="39" t="s">
        <v>151</v>
      </c>
      <c r="C34" s="23" t="s">
        <v>71</v>
      </c>
      <c r="D34" s="23" t="s">
        <v>72</v>
      </c>
      <c r="E34" s="24">
        <v>5</v>
      </c>
      <c r="F34" s="28">
        <v>135.31</v>
      </c>
      <c r="G34" s="24">
        <f>ROUND(F34*1.2522,2)</f>
        <v>169.44</v>
      </c>
      <c r="H34" s="24">
        <f>ROUND(E34*G34,2)</f>
        <v>847.2</v>
      </c>
      <c r="I34" s="24">
        <f>H34/$H$67*100</f>
        <v>4.7497761628738173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5.5" x14ac:dyDescent="0.2">
      <c r="A35" s="23" t="s">
        <v>139</v>
      </c>
      <c r="B35" s="39" t="s">
        <v>73</v>
      </c>
      <c r="C35" s="23" t="s">
        <v>74</v>
      </c>
      <c r="D35" s="23" t="s">
        <v>72</v>
      </c>
      <c r="E35" s="24">
        <v>2</v>
      </c>
      <c r="F35" s="28">
        <v>126.18</v>
      </c>
      <c r="G35" s="24">
        <f>ROUND(F35*1.2522,2)</f>
        <v>158</v>
      </c>
      <c r="H35" s="24">
        <f>ROUND(E35*G35,2)</f>
        <v>316</v>
      </c>
      <c r="I35" s="24">
        <f>H35/$H$67*100</f>
        <v>1.7716351126866456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5.5" x14ac:dyDescent="0.2">
      <c r="A36" s="23" t="s">
        <v>141</v>
      </c>
      <c r="B36" s="39" t="s">
        <v>78</v>
      </c>
      <c r="C36" s="23" t="s">
        <v>75</v>
      </c>
      <c r="D36" s="23" t="s">
        <v>72</v>
      </c>
      <c r="E36" s="24">
        <v>5</v>
      </c>
      <c r="F36" s="28">
        <v>96.54</v>
      </c>
      <c r="G36" s="24">
        <f>ROUND(F36*1.2522,2)</f>
        <v>120.89</v>
      </c>
      <c r="H36" s="24">
        <f>ROUND(E36*G36,2)</f>
        <v>604.45000000000005</v>
      </c>
      <c r="I36" s="24">
        <f>H36/$H$67*100</f>
        <v>3.3888127970362123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8.25" x14ac:dyDescent="0.2">
      <c r="A37" s="23" t="s">
        <v>171</v>
      </c>
      <c r="B37" s="39" t="s">
        <v>145</v>
      </c>
      <c r="C37" s="23" t="s">
        <v>77</v>
      </c>
      <c r="D37" s="23" t="s">
        <v>31</v>
      </c>
      <c r="E37" s="24">
        <v>1</v>
      </c>
      <c r="F37" s="28">
        <v>93.33</v>
      </c>
      <c r="G37" s="24">
        <f>ROUND(F37*1.2522,2)</f>
        <v>116.87</v>
      </c>
      <c r="H37" s="24">
        <f>ROUND(E37*G37,2)</f>
        <v>116.87</v>
      </c>
      <c r="I37" s="24">
        <f>H37/$H$67*100</f>
        <v>0.65522466968255788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9" t="s">
        <v>38</v>
      </c>
      <c r="B38" s="9"/>
      <c r="C38" s="23"/>
      <c r="D38" s="21"/>
      <c r="E38" s="21"/>
      <c r="F38" s="80"/>
      <c r="G38" s="24"/>
      <c r="H38" s="20">
        <f>SUM(H34:H37)</f>
        <v>1884.52</v>
      </c>
      <c r="I38" s="20">
        <f>H38/$H$67*100</f>
        <v>10.565448742279232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21" t="s">
        <v>65</v>
      </c>
      <c r="B39" s="38" t="s">
        <v>80</v>
      </c>
      <c r="C39" s="23"/>
      <c r="D39" s="23"/>
      <c r="E39" s="24"/>
      <c r="F39" s="37"/>
      <c r="G39" s="24"/>
      <c r="H39" s="24"/>
      <c r="I39" s="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8.25" x14ac:dyDescent="0.2">
      <c r="A40" s="23" t="s">
        <v>172</v>
      </c>
      <c r="B40" s="39" t="s">
        <v>82</v>
      </c>
      <c r="C40" s="23" t="s">
        <v>83</v>
      </c>
      <c r="D40" s="23" t="s">
        <v>31</v>
      </c>
      <c r="E40" s="24">
        <v>1</v>
      </c>
      <c r="F40" s="28">
        <v>223.83</v>
      </c>
      <c r="G40" s="24">
        <f>ROUND(F40*1.2522,2)</f>
        <v>280.27999999999997</v>
      </c>
      <c r="H40" s="24">
        <f>ROUND(E40*G40,2)</f>
        <v>280.27999999999997</v>
      </c>
      <c r="I40" s="24">
        <f>H40/$H$67*100</f>
        <v>1.5713730676702942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24.95" customHeight="1" x14ac:dyDescent="0.2">
      <c r="A41" s="23" t="s">
        <v>173</v>
      </c>
      <c r="B41" s="39" t="s">
        <v>84</v>
      </c>
      <c r="C41" s="23" t="s">
        <v>85</v>
      </c>
      <c r="D41" s="23" t="s">
        <v>31</v>
      </c>
      <c r="E41" s="24">
        <v>1</v>
      </c>
      <c r="F41" s="28">
        <v>119.66</v>
      </c>
      <c r="G41" s="24">
        <f>ROUND(F41*1.2522,2)</f>
        <v>149.84</v>
      </c>
      <c r="H41" s="24">
        <f>ROUND(E41*G41,2)</f>
        <v>149.84</v>
      </c>
      <c r="I41" s="24">
        <f>H41/$H$67*100</f>
        <v>0.84006900406635132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8.25" x14ac:dyDescent="0.2">
      <c r="A42" s="23" t="s">
        <v>174</v>
      </c>
      <c r="B42" s="39" t="s">
        <v>86</v>
      </c>
      <c r="C42" s="23">
        <v>89957</v>
      </c>
      <c r="D42" s="23" t="s">
        <v>72</v>
      </c>
      <c r="E42" s="24">
        <v>2</v>
      </c>
      <c r="F42" s="28">
        <v>67.89</v>
      </c>
      <c r="G42" s="24">
        <f>ROUND(F42*1.2522,2)</f>
        <v>85.01</v>
      </c>
      <c r="H42" s="24">
        <f>ROUND(E42*G42,2)</f>
        <v>170.02</v>
      </c>
      <c r="I42" s="24">
        <f>H42/$H$67*100</f>
        <v>0.95320696790817572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75" customHeight="1" x14ac:dyDescent="0.2">
      <c r="A43" s="23" t="s">
        <v>68</v>
      </c>
      <c r="B43" s="43" t="s">
        <v>88</v>
      </c>
      <c r="C43" s="23"/>
      <c r="D43" s="23"/>
      <c r="E43" s="24"/>
      <c r="F43" s="37"/>
      <c r="G43" s="24"/>
      <c r="H43" s="24"/>
      <c r="I43" s="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25.5" x14ac:dyDescent="0.2">
      <c r="A44" s="23" t="s">
        <v>175</v>
      </c>
      <c r="B44" s="39" t="s">
        <v>89</v>
      </c>
      <c r="C44" s="23">
        <v>86882</v>
      </c>
      <c r="D44" s="23" t="s">
        <v>31</v>
      </c>
      <c r="E44" s="24">
        <v>1</v>
      </c>
      <c r="F44" s="28">
        <v>13.13</v>
      </c>
      <c r="G44" s="24">
        <f>ROUND(F44*1.2522,2)</f>
        <v>16.440000000000001</v>
      </c>
      <c r="H44" s="24">
        <f>ROUND(E44*G44,2)</f>
        <v>16.440000000000001</v>
      </c>
      <c r="I44" s="24">
        <f>H44/$H$67*100</f>
        <v>9.2169877381545751E-2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5.5" x14ac:dyDescent="0.2">
      <c r="A45" s="23" t="s">
        <v>176</v>
      </c>
      <c r="B45" s="39" t="s">
        <v>90</v>
      </c>
      <c r="C45" s="23">
        <v>86881</v>
      </c>
      <c r="D45" s="23" t="s">
        <v>31</v>
      </c>
      <c r="E45" s="24">
        <v>1</v>
      </c>
      <c r="F45" s="28">
        <v>103.03</v>
      </c>
      <c r="G45" s="24">
        <f>ROUND(F45*1.2522,2)</f>
        <v>129.01</v>
      </c>
      <c r="H45" s="24">
        <f>ROUND(E45*G45,2)</f>
        <v>129.01</v>
      </c>
      <c r="I45" s="24">
        <f>H45/$H$67*100</f>
        <v>0.72328685407501314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25.5" x14ac:dyDescent="0.2">
      <c r="A46" s="23" t="s">
        <v>177</v>
      </c>
      <c r="B46" s="39" t="s">
        <v>91</v>
      </c>
      <c r="C46" s="23">
        <v>86879</v>
      </c>
      <c r="D46" s="23" t="s">
        <v>31</v>
      </c>
      <c r="E46" s="24">
        <v>1</v>
      </c>
      <c r="F46" s="28">
        <v>4.1399999999999997</v>
      </c>
      <c r="G46" s="24">
        <f>ROUND(F46*1.2522,2)</f>
        <v>5.18</v>
      </c>
      <c r="H46" s="24">
        <f>ROUND(E46*G46,2)</f>
        <v>5.18</v>
      </c>
      <c r="I46" s="24">
        <f>H46/$H$67*100</f>
        <v>2.9041360391508939E-2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5.5" x14ac:dyDescent="0.2">
      <c r="A47" s="23" t="s">
        <v>178</v>
      </c>
      <c r="B47" s="39" t="s">
        <v>92</v>
      </c>
      <c r="C47" s="23">
        <v>86878</v>
      </c>
      <c r="D47" s="23" t="s">
        <v>31</v>
      </c>
      <c r="E47" s="24">
        <v>1</v>
      </c>
      <c r="F47" s="28">
        <v>45.32</v>
      </c>
      <c r="G47" s="24">
        <f>ROUND(F47*1.2522,2)</f>
        <v>56.75</v>
      </c>
      <c r="H47" s="24">
        <f>ROUND(E47*G47,2)</f>
        <v>56.75</v>
      </c>
      <c r="I47" s="24">
        <f>H47/$H$67*100</f>
        <v>0.31816548305369347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">
      <c r="A48" s="23" t="s">
        <v>69</v>
      </c>
      <c r="B48" s="43" t="s">
        <v>94</v>
      </c>
      <c r="C48" s="23"/>
      <c r="D48" s="23"/>
      <c r="E48" s="24"/>
      <c r="F48" s="37"/>
      <c r="G48" s="24"/>
      <c r="H48" s="24"/>
      <c r="I48" s="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">
      <c r="A49" s="23" t="s">
        <v>179</v>
      </c>
      <c r="B49" s="39" t="s">
        <v>95</v>
      </c>
      <c r="C49" s="23" t="s">
        <v>96</v>
      </c>
      <c r="D49" s="23" t="s">
        <v>31</v>
      </c>
      <c r="E49" s="24">
        <v>2</v>
      </c>
      <c r="F49" s="28">
        <v>81.09</v>
      </c>
      <c r="G49" s="24">
        <f>ROUND(F49*1.2522,2)</f>
        <v>101.54</v>
      </c>
      <c r="H49" s="24">
        <f>ROUND(E49*G49,2)</f>
        <v>203.08</v>
      </c>
      <c r="I49" s="24">
        <f>H49/$H$67*100</f>
        <v>1.1385558819126709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">
      <c r="A50" s="23" t="s">
        <v>180</v>
      </c>
      <c r="B50" s="39" t="s">
        <v>97</v>
      </c>
      <c r="C50" s="23" t="s">
        <v>98</v>
      </c>
      <c r="D50" s="23" t="s">
        <v>31</v>
      </c>
      <c r="E50" s="24">
        <v>2</v>
      </c>
      <c r="F50" s="28">
        <v>31.58</v>
      </c>
      <c r="G50" s="24">
        <f>ROUND(F50*1.2522,2)</f>
        <v>39.54</v>
      </c>
      <c r="H50" s="24">
        <f>ROUND(E50*G50,2)</f>
        <v>79.08</v>
      </c>
      <c r="I50" s="24">
        <f>H50/$H$67*100</f>
        <v>0.44335729339006308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">
      <c r="A51" s="9" t="s">
        <v>38</v>
      </c>
      <c r="B51" s="9"/>
      <c r="C51" s="23"/>
      <c r="D51" s="21"/>
      <c r="E51" s="21"/>
      <c r="F51" s="80"/>
      <c r="G51" s="24"/>
      <c r="H51" s="20">
        <f>SUM(H40:H50)</f>
        <v>1089.68</v>
      </c>
      <c r="I51" s="20">
        <f>H51/$H$67*100</f>
        <v>6.109225789849317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">
      <c r="A52" s="21" t="s">
        <v>79</v>
      </c>
      <c r="B52" s="38" t="s">
        <v>100</v>
      </c>
      <c r="C52" s="23"/>
      <c r="D52" s="23"/>
      <c r="E52" s="24"/>
      <c r="F52" s="37"/>
      <c r="G52" s="24"/>
      <c r="H52" s="24"/>
      <c r="I52" s="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 x14ac:dyDescent="0.2">
      <c r="A53" s="23" t="s">
        <v>81</v>
      </c>
      <c r="B53" s="39" t="s">
        <v>103</v>
      </c>
      <c r="C53" s="23">
        <v>88494</v>
      </c>
      <c r="D53" s="23" t="s">
        <v>20</v>
      </c>
      <c r="E53" s="24">
        <v>14</v>
      </c>
      <c r="F53" s="28">
        <v>10.56</v>
      </c>
      <c r="G53" s="24">
        <f>ROUND(F53*1.2522,2)</f>
        <v>13.22</v>
      </c>
      <c r="H53" s="24">
        <f>ROUND(E53*G53,2)</f>
        <v>185.08</v>
      </c>
      <c r="I53" s="24">
        <f>H53/$H$67*100</f>
        <v>1.0376399577722926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2">
      <c r="A54" s="23" t="s">
        <v>87</v>
      </c>
      <c r="B54" s="39" t="s">
        <v>204</v>
      </c>
      <c r="C54" s="23">
        <v>88486</v>
      </c>
      <c r="D54" s="23" t="s">
        <v>20</v>
      </c>
      <c r="E54" s="24">
        <v>14</v>
      </c>
      <c r="F54" s="28">
        <v>7.3</v>
      </c>
      <c r="G54" s="24">
        <f>ROUND(F54*1.2522,2)</f>
        <v>9.14</v>
      </c>
      <c r="H54" s="24">
        <f>ROUND(E54*G54,2)</f>
        <v>127.96</v>
      </c>
      <c r="I54" s="24">
        <f>H54/$H$67*100</f>
        <v>0.71740009183349107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8.25" x14ac:dyDescent="0.2">
      <c r="A55" s="23" t="s">
        <v>93</v>
      </c>
      <c r="B55" s="39" t="s">
        <v>146</v>
      </c>
      <c r="C55" s="23" t="s">
        <v>108</v>
      </c>
      <c r="D55" s="23" t="s">
        <v>20</v>
      </c>
      <c r="E55" s="24">
        <v>2.1</v>
      </c>
      <c r="F55" s="28">
        <v>16.28</v>
      </c>
      <c r="G55" s="24">
        <f>ROUND(F55*1.2522,2)</f>
        <v>20.39</v>
      </c>
      <c r="H55" s="24">
        <f>ROUND(E55*G55,2)</f>
        <v>42.82</v>
      </c>
      <c r="I55" s="24">
        <f>H55/$H$67*100</f>
        <v>0.24006777064950052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2">
      <c r="A56" s="9" t="s">
        <v>38</v>
      </c>
      <c r="B56" s="9"/>
      <c r="C56" s="23"/>
      <c r="D56" s="21"/>
      <c r="E56" s="21"/>
      <c r="F56" s="80"/>
      <c r="G56" s="24"/>
      <c r="H56" s="20">
        <f>SUM(H53:H55)</f>
        <v>355.86</v>
      </c>
      <c r="I56" s="20">
        <f>H56/$H$67*100</f>
        <v>1.9951078202552839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s="45" customFormat="1" x14ac:dyDescent="0.2">
      <c r="A57" s="34" t="s">
        <v>99</v>
      </c>
      <c r="B57" s="33" t="s">
        <v>110</v>
      </c>
      <c r="C57" s="23"/>
      <c r="D57" s="16"/>
      <c r="E57" s="24"/>
      <c r="F57" s="37"/>
      <c r="G57" s="24"/>
      <c r="H57" s="35"/>
      <c r="I57" s="24"/>
    </row>
    <row r="58" spans="1:1024" ht="38.25" x14ac:dyDescent="0.2">
      <c r="A58" s="26" t="s">
        <v>101</v>
      </c>
      <c r="B58" s="39" t="s">
        <v>112</v>
      </c>
      <c r="C58" s="23" t="s">
        <v>113</v>
      </c>
      <c r="D58" s="26" t="s">
        <v>20</v>
      </c>
      <c r="E58" s="27">
        <v>3.4</v>
      </c>
      <c r="F58" s="30">
        <v>156.69999999999999</v>
      </c>
      <c r="G58" s="24">
        <f>ROUND(F58*1.2522,2)</f>
        <v>196.22</v>
      </c>
      <c r="H58" s="24">
        <f>ROUND(E58*G58,2)</f>
        <v>667.15</v>
      </c>
      <c r="I58" s="24">
        <f>H58/$H$67*100</f>
        <v>3.7403365994585305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5.5" x14ac:dyDescent="0.2">
      <c r="A59" s="26" t="s">
        <v>102</v>
      </c>
      <c r="B59" s="39" t="s">
        <v>115</v>
      </c>
      <c r="C59" s="23" t="s">
        <v>116</v>
      </c>
      <c r="D59" s="23" t="s">
        <v>31</v>
      </c>
      <c r="E59" s="27">
        <v>1</v>
      </c>
      <c r="F59" s="30">
        <v>188.75</v>
      </c>
      <c r="G59" s="24">
        <f>ROUND(F59*1.2522,2)</f>
        <v>236.35</v>
      </c>
      <c r="H59" s="24">
        <f>ROUND(E59*G59,2)</f>
        <v>236.35</v>
      </c>
      <c r="I59" s="24">
        <f>H59/$H$67*100</f>
        <v>1.3250821483654707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63.75" x14ac:dyDescent="0.2">
      <c r="A60" s="26" t="s">
        <v>104</v>
      </c>
      <c r="B60" s="39" t="s">
        <v>140</v>
      </c>
      <c r="C60" s="23" t="s">
        <v>192</v>
      </c>
      <c r="D60" s="26" t="s">
        <v>20</v>
      </c>
      <c r="E60" s="27">
        <v>0.26</v>
      </c>
      <c r="F60" s="30">
        <v>418.58</v>
      </c>
      <c r="G60" s="24">
        <f>ROUND(F60*1.2522,2)</f>
        <v>524.15</v>
      </c>
      <c r="H60" s="24">
        <f>ROUND(E60*G60,2)</f>
        <v>136.28</v>
      </c>
      <c r="I60" s="24">
        <f>H60/$H$67*100</f>
        <v>0.76404567454726602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5.5" x14ac:dyDescent="0.2">
      <c r="A61" s="26" t="s">
        <v>106</v>
      </c>
      <c r="B61" s="39" t="s">
        <v>205</v>
      </c>
      <c r="C61" s="23" t="s">
        <v>147</v>
      </c>
      <c r="D61" s="23" t="s">
        <v>20</v>
      </c>
      <c r="E61" s="27">
        <v>3.4</v>
      </c>
      <c r="F61" s="30">
        <v>298.19</v>
      </c>
      <c r="G61" s="24">
        <f>ROUND(F61*1.2522,2)</f>
        <v>373.39</v>
      </c>
      <c r="H61" s="24">
        <f>ROUND(E61*G61,2)</f>
        <v>1269.53</v>
      </c>
      <c r="I61" s="24">
        <f>H61/$H$67*100</f>
        <v>7.1175440652185991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">
      <c r="A62" s="9" t="s">
        <v>38</v>
      </c>
      <c r="B62" s="9"/>
      <c r="C62" s="23"/>
      <c r="D62" s="21"/>
      <c r="E62" s="21"/>
      <c r="F62" s="80"/>
      <c r="G62" s="24"/>
      <c r="H62" s="20">
        <f>SUM(H58:H61)</f>
        <v>2309.31</v>
      </c>
      <c r="I62" s="20">
        <f>H62/$H$67*100</f>
        <v>12.947008487589864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45" customFormat="1" x14ac:dyDescent="0.2">
      <c r="A63" s="34" t="s">
        <v>109</v>
      </c>
      <c r="B63" s="33" t="s">
        <v>117</v>
      </c>
      <c r="C63" s="23"/>
      <c r="D63" s="16"/>
      <c r="E63" s="24"/>
      <c r="F63" s="37"/>
      <c r="G63" s="24"/>
      <c r="H63" s="35"/>
      <c r="I63" s="20"/>
    </row>
    <row r="64" spans="1:1024" ht="54.95" customHeight="1" x14ac:dyDescent="0.2">
      <c r="A64" s="26" t="s">
        <v>111</v>
      </c>
      <c r="B64" s="39" t="s">
        <v>163</v>
      </c>
      <c r="C64" s="23" t="s">
        <v>119</v>
      </c>
      <c r="D64" s="23" t="s">
        <v>31</v>
      </c>
      <c r="E64" s="24">
        <v>1</v>
      </c>
      <c r="F64" s="28">
        <v>343.38</v>
      </c>
      <c r="G64" s="24">
        <f>ROUND(F64*1.2522,2)</f>
        <v>429.98</v>
      </c>
      <c r="H64" s="24">
        <f>ROUND(E64*G64,2)</f>
        <v>429.98</v>
      </c>
      <c r="I64" s="24">
        <f>H64/$H$67*100</f>
        <v>2.4106571701044426</v>
      </c>
    </row>
    <row r="65" spans="1:9" x14ac:dyDescent="0.2">
      <c r="A65" s="26" t="s">
        <v>114</v>
      </c>
      <c r="B65" s="39" t="s">
        <v>120</v>
      </c>
      <c r="C65" s="23" t="s">
        <v>121</v>
      </c>
      <c r="D65" s="16" t="s">
        <v>20</v>
      </c>
      <c r="E65" s="24">
        <v>14</v>
      </c>
      <c r="F65" s="30">
        <v>1.45</v>
      </c>
      <c r="G65" s="24">
        <f>ROUND(F65*1.2522,2)</f>
        <v>1.82</v>
      </c>
      <c r="H65" s="24">
        <f>ROUND(E65*G65,2)</f>
        <v>25.48</v>
      </c>
      <c r="I65" s="24">
        <f>H65/$H$67*100</f>
        <v>0.14285209706093588</v>
      </c>
    </row>
    <row r="66" spans="1:9" x14ac:dyDescent="0.2">
      <c r="A66" s="9" t="s">
        <v>38</v>
      </c>
      <c r="B66" s="9"/>
      <c r="C66" s="21"/>
      <c r="D66" s="21"/>
      <c r="E66" s="21"/>
      <c r="F66" s="21"/>
      <c r="G66" s="21"/>
      <c r="H66" s="20">
        <f>SUM(H64:H65)</f>
        <v>455.46000000000004</v>
      </c>
      <c r="I66" s="20">
        <f>H66/$H$67*100</f>
        <v>2.5535092671653787</v>
      </c>
    </row>
    <row r="67" spans="1:9" x14ac:dyDescent="0.2">
      <c r="A67" s="11" t="s">
        <v>122</v>
      </c>
      <c r="B67" s="11"/>
      <c r="C67" s="21"/>
      <c r="D67" s="21"/>
      <c r="E67" s="21"/>
      <c r="F67" s="21"/>
      <c r="G67" s="21"/>
      <c r="H67" s="20">
        <f>H66+H62+H56+H51+H38+H32+H29+H26+H21+H18</f>
        <v>17836.629999999997</v>
      </c>
      <c r="I67" s="20">
        <v>100</v>
      </c>
    </row>
    <row r="68" spans="1:9" ht="24.75" customHeight="1" x14ac:dyDescent="0.2">
      <c r="A68" s="4" t="s">
        <v>206</v>
      </c>
      <c r="B68" s="4"/>
      <c r="C68" s="4"/>
      <c r="D68" s="4"/>
      <c r="E68" s="4"/>
      <c r="F68" s="4"/>
      <c r="G68" s="4"/>
      <c r="H68" s="4"/>
      <c r="I68" s="4"/>
    </row>
    <row r="69" spans="1:9" x14ac:dyDescent="0.2">
      <c r="C69"/>
      <c r="F69"/>
    </row>
    <row r="70" spans="1:9" x14ac:dyDescent="0.2">
      <c r="C70"/>
      <c r="F70"/>
    </row>
    <row r="71" spans="1:9" x14ac:dyDescent="0.2">
      <c r="C71"/>
      <c r="F71"/>
    </row>
    <row r="72" spans="1:9" x14ac:dyDescent="0.2">
      <c r="C72"/>
      <c r="F72"/>
    </row>
    <row r="73" spans="1:9" x14ac:dyDescent="0.2">
      <c r="C73"/>
      <c r="F73"/>
    </row>
    <row r="74" spans="1:9" x14ac:dyDescent="0.2">
      <c r="C74"/>
      <c r="F74"/>
    </row>
    <row r="75" spans="1:9" x14ac:dyDescent="0.2">
      <c r="C75"/>
      <c r="F75"/>
    </row>
    <row r="76" spans="1:9" x14ac:dyDescent="0.2">
      <c r="C76"/>
      <c r="F76"/>
    </row>
    <row r="77" spans="1:9" x14ac:dyDescent="0.2">
      <c r="C77"/>
      <c r="F77"/>
    </row>
    <row r="78" spans="1:9" x14ac:dyDescent="0.2">
      <c r="C78"/>
      <c r="F78"/>
    </row>
    <row r="79" spans="1:9" x14ac:dyDescent="0.2">
      <c r="C79"/>
      <c r="F79"/>
    </row>
    <row r="80" spans="1:9" x14ac:dyDescent="0.2">
      <c r="C80"/>
      <c r="F80"/>
    </row>
    <row r="81" spans="3:6" x14ac:dyDescent="0.2">
      <c r="C81"/>
      <c r="F81"/>
    </row>
    <row r="82" spans="3:6" x14ac:dyDescent="0.2">
      <c r="C82"/>
      <c r="F82"/>
    </row>
    <row r="83" spans="3:6" x14ac:dyDescent="0.2">
      <c r="C83"/>
      <c r="F83"/>
    </row>
    <row r="84" spans="3:6" x14ac:dyDescent="0.2">
      <c r="C84"/>
      <c r="F84"/>
    </row>
    <row r="85" spans="3:6" x14ac:dyDescent="0.2">
      <c r="C85"/>
      <c r="F85"/>
    </row>
    <row r="86" spans="3:6" x14ac:dyDescent="0.2">
      <c r="C86"/>
      <c r="F86"/>
    </row>
    <row r="87" spans="3:6" x14ac:dyDescent="0.2">
      <c r="C87"/>
      <c r="F87"/>
    </row>
    <row r="88" spans="3:6" x14ac:dyDescent="0.2">
      <c r="C88"/>
      <c r="F88"/>
    </row>
    <row r="89" spans="3:6" x14ac:dyDescent="0.2">
      <c r="C89"/>
      <c r="F89"/>
    </row>
    <row r="90" spans="3:6" x14ac:dyDescent="0.2">
      <c r="C90"/>
      <c r="F90"/>
    </row>
    <row r="91" spans="3:6" x14ac:dyDescent="0.2">
      <c r="C91"/>
      <c r="F91"/>
    </row>
    <row r="92" spans="3:6" x14ac:dyDescent="0.2">
      <c r="C92"/>
      <c r="F92"/>
    </row>
    <row r="93" spans="3:6" x14ac:dyDescent="0.2">
      <c r="C93"/>
      <c r="F93"/>
    </row>
    <row r="94" spans="3:6" ht="25.5" x14ac:dyDescent="0.2">
      <c r="C94" s="84" t="s">
        <v>47</v>
      </c>
      <c r="F94" s="70">
        <v>463.34</v>
      </c>
    </row>
  </sheetData>
  <mergeCells count="27">
    <mergeCell ref="A68:I68"/>
    <mergeCell ref="A51:B51"/>
    <mergeCell ref="A56:B56"/>
    <mergeCell ref="A62:B62"/>
    <mergeCell ref="A66:B66"/>
    <mergeCell ref="A67:B67"/>
    <mergeCell ref="A21:B21"/>
    <mergeCell ref="A26:B26"/>
    <mergeCell ref="A29:B29"/>
    <mergeCell ref="A32:B32"/>
    <mergeCell ref="A38:B38"/>
    <mergeCell ref="A9:C9"/>
    <mergeCell ref="D9:F9"/>
    <mergeCell ref="H9:I9"/>
    <mergeCell ref="A10:I10"/>
    <mergeCell ref="A18:B18"/>
    <mergeCell ref="A6:I6"/>
    <mergeCell ref="A7:C7"/>
    <mergeCell ref="D7:F7"/>
    <mergeCell ref="H7:I7"/>
    <mergeCell ref="A8:C8"/>
    <mergeCell ref="D8:I8"/>
    <mergeCell ref="A1:A4"/>
    <mergeCell ref="B1:H2"/>
    <mergeCell ref="I1:I4"/>
    <mergeCell ref="B3:H4"/>
    <mergeCell ref="A5:I5"/>
  </mergeCells>
  <printOptions horizontalCentered="1"/>
  <pageMargins left="0.25972222222222202" right="0.15763888888888899" top="0.74791666666666701" bottom="1" header="0.51180555555555496" footer="0.39374999999999999"/>
  <pageSetup paperSize="9" firstPageNumber="0" orientation="landscape" horizontalDpi="0" verticalDpi="0" r:id="rId1"/>
  <headerFooter>
    <oddFooter>&amp;CPágina &amp;P&amp;R&amp;A - AGO 2015</oddFooter>
  </headerFooter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95"/>
  <sheetViews>
    <sheetView tabSelected="1" view="pageBreakPreview" zoomScaleNormal="100" workbookViewId="0">
      <selection activeCell="B258" sqref="B258"/>
    </sheetView>
  </sheetViews>
  <sheetFormatPr defaultRowHeight="14.25" x14ac:dyDescent="0.2"/>
  <cols>
    <col min="1" max="1" width="11.42578125" style="46"/>
    <col min="2" max="2" width="42.85546875" style="46"/>
    <col min="3" max="3" width="16.28515625" style="81"/>
    <col min="4" max="4" width="17.42578125" style="46"/>
    <col min="5" max="5" width="11.85546875" style="81"/>
    <col min="6" max="6" width="15.42578125" style="81"/>
    <col min="7" max="7" width="17.85546875" style="81"/>
    <col min="8" max="1025" width="11.140625" style="46"/>
  </cols>
  <sheetData>
    <row r="1" spans="1:1024" s="18" customFormat="1" ht="12.75" customHeight="1" x14ac:dyDescent="0.2">
      <c r="A1" s="5"/>
      <c r="B1" s="3" t="s">
        <v>0</v>
      </c>
      <c r="C1" s="3"/>
      <c r="D1" s="3"/>
      <c r="E1" s="3"/>
      <c r="F1" s="3"/>
      <c r="G1" s="12"/>
    </row>
    <row r="2" spans="1:1024" ht="12.75" customHeight="1" x14ac:dyDescent="0.2">
      <c r="A2" s="5"/>
      <c r="B2" s="3"/>
      <c r="C2" s="3"/>
      <c r="D2" s="3"/>
      <c r="E2" s="3"/>
      <c r="F2" s="3"/>
      <c r="G2" s="1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 x14ac:dyDescent="0.2">
      <c r="A3" s="5"/>
      <c r="B3" s="3" t="s">
        <v>1</v>
      </c>
      <c r="C3" s="3"/>
      <c r="D3" s="3"/>
      <c r="E3" s="3"/>
      <c r="F3" s="3"/>
      <c r="G3" s="12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 customHeight="1" x14ac:dyDescent="0.2">
      <c r="A4" s="5"/>
      <c r="B4" s="3"/>
      <c r="C4" s="3"/>
      <c r="D4" s="3"/>
      <c r="E4" s="3"/>
      <c r="F4" s="3"/>
      <c r="G4" s="12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1.5" customHeight="1" x14ac:dyDescent="0.2">
      <c r="A5" s="13" t="s">
        <v>123</v>
      </c>
      <c r="B5" s="13"/>
      <c r="C5" s="13"/>
      <c r="D5" s="13"/>
      <c r="E5" s="13"/>
      <c r="F5" s="13"/>
      <c r="G5" s="1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47" customFormat="1" ht="16.5" customHeight="1" x14ac:dyDescent="0.2">
      <c r="A6" s="11" t="s">
        <v>198</v>
      </c>
      <c r="B6" s="11"/>
      <c r="C6" s="11"/>
      <c r="D6" s="11"/>
      <c r="E6" s="11"/>
      <c r="F6" s="11"/>
      <c r="G6" s="11"/>
    </row>
    <row r="7" spans="1:1024" ht="16.5" customHeight="1" x14ac:dyDescent="0.2">
      <c r="A7" s="11" t="s">
        <v>199</v>
      </c>
      <c r="B7" s="11"/>
      <c r="C7" s="11"/>
      <c r="D7" s="10" t="s">
        <v>207</v>
      </c>
      <c r="E7" s="10"/>
      <c r="F7" s="10"/>
      <c r="G7" s="20" t="s">
        <v>3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6.5" customHeight="1" x14ac:dyDescent="0.2">
      <c r="A8" s="11" t="s">
        <v>201</v>
      </c>
      <c r="B8" s="11"/>
      <c r="C8" s="11"/>
      <c r="D8" s="9" t="s">
        <v>133</v>
      </c>
      <c r="E8" s="9"/>
      <c r="F8" s="9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" customHeight="1" x14ac:dyDescent="0.2">
      <c r="A9" s="2" t="s">
        <v>4</v>
      </c>
      <c r="B9" s="2"/>
      <c r="C9" s="2"/>
      <c r="D9" s="1" t="s">
        <v>202</v>
      </c>
      <c r="E9" s="1"/>
      <c r="F9" s="1"/>
      <c r="G9" s="82" t="s">
        <v>124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8" customFormat="1" ht="29.25" customHeight="1" x14ac:dyDescent="0.3">
      <c r="A10" s="75" t="s">
        <v>6</v>
      </c>
      <c r="B10" s="75" t="s">
        <v>7</v>
      </c>
      <c r="C10" s="75" t="s">
        <v>125</v>
      </c>
      <c r="D10" s="76" t="s">
        <v>126</v>
      </c>
      <c r="E10" s="75" t="s">
        <v>127</v>
      </c>
      <c r="F10" s="75" t="s">
        <v>128</v>
      </c>
      <c r="G10" s="75" t="s">
        <v>22</v>
      </c>
    </row>
    <row r="11" spans="1:1024" ht="17.100000000000001" customHeight="1" x14ac:dyDescent="0.3">
      <c r="A11" s="77" t="s">
        <v>15</v>
      </c>
      <c r="B11" s="78" t="s">
        <v>16</v>
      </c>
      <c r="C11" s="79">
        <f t="shared" ref="C11:C20" si="0">D11/$D$21*100</f>
        <v>26.547952163609377</v>
      </c>
      <c r="D11" s="79">
        <f>'Orç S Raimundo Nonato'!H18</f>
        <v>4735.26</v>
      </c>
      <c r="E11" s="79">
        <v>100</v>
      </c>
      <c r="F11" s="79">
        <f t="shared" ref="F11:F20" si="1">E11*D11/100</f>
        <v>4735.26</v>
      </c>
      <c r="G11" s="83">
        <f t="shared" ref="G11:G20" si="2">F11</f>
        <v>4735.26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 x14ac:dyDescent="0.3">
      <c r="A12" s="34" t="s">
        <v>39</v>
      </c>
      <c r="B12" s="33" t="s">
        <v>181</v>
      </c>
      <c r="C12" s="49">
        <f t="shared" si="0"/>
        <v>0.23115353068376704</v>
      </c>
      <c r="D12" s="49">
        <f>'Orç S Raimundo Nonato'!H21</f>
        <v>41.23</v>
      </c>
      <c r="E12" s="49">
        <v>100</v>
      </c>
      <c r="F12" s="49">
        <f t="shared" si="1"/>
        <v>41.23</v>
      </c>
      <c r="G12" s="50">
        <f t="shared" si="2"/>
        <v>41.23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 x14ac:dyDescent="0.3">
      <c r="A13" s="34" t="s">
        <v>44</v>
      </c>
      <c r="B13" s="33" t="s">
        <v>164</v>
      </c>
      <c r="C13" s="49">
        <f t="shared" si="0"/>
        <v>21.098155873615138</v>
      </c>
      <c r="D13" s="49">
        <f>'Orç S Raimundo Nonato'!H26</f>
        <v>3763.2</v>
      </c>
      <c r="E13" s="49">
        <v>100</v>
      </c>
      <c r="F13" s="49">
        <f t="shared" si="1"/>
        <v>3763.2</v>
      </c>
      <c r="G13" s="50">
        <f t="shared" si="2"/>
        <v>3763.2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 x14ac:dyDescent="0.3">
      <c r="A14" s="34" t="s">
        <v>49</v>
      </c>
      <c r="B14" s="33" t="s">
        <v>138</v>
      </c>
      <c r="C14" s="49">
        <f t="shared" si="0"/>
        <v>15.272840217014085</v>
      </c>
      <c r="D14" s="49">
        <f>'Orç S Raimundo Nonato'!H29</f>
        <v>2724.16</v>
      </c>
      <c r="E14" s="49">
        <v>100</v>
      </c>
      <c r="F14" s="49">
        <f t="shared" si="1"/>
        <v>2724.16</v>
      </c>
      <c r="G14" s="50">
        <f t="shared" si="2"/>
        <v>2724.16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 x14ac:dyDescent="0.3">
      <c r="A15" s="34" t="s">
        <v>56</v>
      </c>
      <c r="B15" s="33" t="s">
        <v>134</v>
      </c>
      <c r="C15" s="49">
        <f t="shared" si="0"/>
        <v>2.6795981079385509</v>
      </c>
      <c r="D15" s="49">
        <f>'Orç S Raimundo Nonato'!H32</f>
        <v>477.95</v>
      </c>
      <c r="E15" s="49">
        <v>100</v>
      </c>
      <c r="F15" s="49">
        <f t="shared" si="1"/>
        <v>477.95</v>
      </c>
      <c r="G15" s="50">
        <f t="shared" si="2"/>
        <v>477.95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 x14ac:dyDescent="0.3">
      <c r="A16" s="34" t="s">
        <v>62</v>
      </c>
      <c r="B16" s="38" t="s">
        <v>129</v>
      </c>
      <c r="C16" s="49">
        <f t="shared" si="0"/>
        <v>10.56544874227923</v>
      </c>
      <c r="D16" s="49">
        <f>'Orç S Raimundo Nonato'!H38</f>
        <v>1884.52</v>
      </c>
      <c r="E16" s="49">
        <v>100</v>
      </c>
      <c r="F16" s="49">
        <f t="shared" si="1"/>
        <v>1884.52</v>
      </c>
      <c r="G16" s="50">
        <f t="shared" si="2"/>
        <v>1884.52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7" s="52" customFormat="1" ht="16.5" customHeight="1" x14ac:dyDescent="0.3">
      <c r="A17" s="21" t="s">
        <v>65</v>
      </c>
      <c r="B17" s="38" t="s">
        <v>80</v>
      </c>
      <c r="C17" s="51">
        <f t="shared" si="0"/>
        <v>6.1092257898493161</v>
      </c>
      <c r="D17" s="51">
        <f>'Orç S Raimundo Nonato'!H51</f>
        <v>1089.68</v>
      </c>
      <c r="E17" s="51">
        <v>100</v>
      </c>
      <c r="F17" s="49">
        <f t="shared" si="1"/>
        <v>1089.68</v>
      </c>
      <c r="G17" s="50">
        <f t="shared" si="2"/>
        <v>1089.68</v>
      </c>
    </row>
    <row r="18" spans="1:7" ht="17.100000000000001" customHeight="1" x14ac:dyDescent="0.3">
      <c r="A18" s="21" t="s">
        <v>79</v>
      </c>
      <c r="B18" s="38" t="s">
        <v>100</v>
      </c>
      <c r="C18" s="49">
        <f t="shared" si="0"/>
        <v>1.9951078202552837</v>
      </c>
      <c r="D18" s="49">
        <f>'Orç S Raimundo Nonato'!H56</f>
        <v>355.86</v>
      </c>
      <c r="E18" s="49">
        <v>100</v>
      </c>
      <c r="F18" s="49">
        <f t="shared" si="1"/>
        <v>355.86</v>
      </c>
      <c r="G18" s="50">
        <f t="shared" si="2"/>
        <v>355.86</v>
      </c>
    </row>
    <row r="19" spans="1:7" ht="17.100000000000001" customHeight="1" x14ac:dyDescent="0.3">
      <c r="A19" s="21" t="s">
        <v>99</v>
      </c>
      <c r="B19" s="33" t="s">
        <v>143</v>
      </c>
      <c r="C19" s="49">
        <f t="shared" si="0"/>
        <v>12.947008487589864</v>
      </c>
      <c r="D19" s="49">
        <f>'Orç S Raimundo Nonato'!H62</f>
        <v>2309.31</v>
      </c>
      <c r="E19" s="49">
        <v>100</v>
      </c>
      <c r="F19" s="49">
        <f t="shared" si="1"/>
        <v>2309.31</v>
      </c>
      <c r="G19" s="50">
        <f t="shared" si="2"/>
        <v>2309.31</v>
      </c>
    </row>
    <row r="20" spans="1:7" ht="17.100000000000001" customHeight="1" x14ac:dyDescent="0.3">
      <c r="A20" s="34" t="s">
        <v>109</v>
      </c>
      <c r="B20" s="33" t="s">
        <v>144</v>
      </c>
      <c r="C20" s="49">
        <f t="shared" si="0"/>
        <v>2.5535092671653783</v>
      </c>
      <c r="D20" s="49">
        <f>'Orç S Raimundo Nonato'!H66</f>
        <v>455.46000000000004</v>
      </c>
      <c r="E20" s="49">
        <v>100</v>
      </c>
      <c r="F20" s="49">
        <f t="shared" si="1"/>
        <v>455.46</v>
      </c>
      <c r="G20" s="50">
        <f t="shared" si="2"/>
        <v>455.46</v>
      </c>
    </row>
    <row r="21" spans="1:7" ht="16.5" x14ac:dyDescent="0.3">
      <c r="A21" s="6" t="s">
        <v>130</v>
      </c>
      <c r="B21" s="6"/>
      <c r="C21" s="53">
        <f>SUM(C11:C20)</f>
        <v>100</v>
      </c>
      <c r="D21" s="54">
        <f>SUM(D11:D20)</f>
        <v>17836.63</v>
      </c>
      <c r="E21" s="49"/>
      <c r="F21" s="53">
        <f>SUM(F11:F20)</f>
        <v>17836.63</v>
      </c>
      <c r="G21" s="55">
        <f>SUM(G11:G20)</f>
        <v>17836.63</v>
      </c>
    </row>
    <row r="22" spans="1:7" ht="16.5" x14ac:dyDescent="0.3">
      <c r="A22" s="6" t="s">
        <v>131</v>
      </c>
      <c r="B22" s="6"/>
      <c r="C22" s="53"/>
      <c r="D22" s="54">
        <f>SUM(D21:D21)</f>
        <v>17836.63</v>
      </c>
      <c r="E22" s="49"/>
      <c r="F22" s="53">
        <f>SUM(F21:F21)</f>
        <v>17836.63</v>
      </c>
      <c r="G22" s="55">
        <f>SUM(G21:G21)</f>
        <v>17836.63</v>
      </c>
    </row>
    <row r="23" spans="1:7" ht="16.5" x14ac:dyDescent="0.3">
      <c r="A23" s="6" t="s">
        <v>132</v>
      </c>
      <c r="B23" s="6"/>
      <c r="C23" s="53">
        <v>100</v>
      </c>
      <c r="D23" s="56"/>
      <c r="E23" s="53">
        <f>F22/D22*100</f>
        <v>100</v>
      </c>
      <c r="F23" s="53"/>
      <c r="G23" s="53">
        <f>G21/D21*100</f>
        <v>100</v>
      </c>
    </row>
    <row r="24" spans="1:7" ht="16.5" x14ac:dyDescent="0.3">
      <c r="A24" s="57"/>
      <c r="B24"/>
      <c r="C24"/>
      <c r="D24" s="58"/>
      <c r="E24"/>
      <c r="F24" s="59"/>
      <c r="G24" s="59"/>
    </row>
    <row r="25" spans="1:7" ht="16.5" x14ac:dyDescent="0.3">
      <c r="A25" s="58"/>
      <c r="B25"/>
      <c r="C25"/>
      <c r="D25" s="58"/>
      <c r="E25"/>
      <c r="F25"/>
      <c r="G25"/>
    </row>
    <row r="26" spans="1:7" ht="16.5" x14ac:dyDescent="0.3">
      <c r="A26" s="58"/>
      <c r="B26"/>
      <c r="C26"/>
      <c r="D26" s="58"/>
      <c r="E26"/>
      <c r="F26"/>
      <c r="G26"/>
    </row>
    <row r="27" spans="1:7" ht="16.5" x14ac:dyDescent="0.3">
      <c r="A27" s="57"/>
      <c r="B27" s="60"/>
      <c r="C27"/>
      <c r="D27" s="58"/>
      <c r="E27"/>
      <c r="F27" s="59"/>
      <c r="G27" s="59"/>
    </row>
    <row r="28" spans="1:7" ht="16.5" x14ac:dyDescent="0.3">
      <c r="A28" s="58"/>
      <c r="B28" s="61"/>
      <c r="C28"/>
      <c r="D28" s="58"/>
      <c r="E28"/>
      <c r="F28"/>
      <c r="G28"/>
    </row>
    <row r="29" spans="1:7" ht="16.5" x14ac:dyDescent="0.3">
      <c r="A29" s="58"/>
      <c r="B29" s="61"/>
      <c r="C29"/>
      <c r="D29" s="58"/>
      <c r="E29"/>
      <c r="F29"/>
      <c r="G29"/>
    </row>
    <row r="30" spans="1:7" ht="16.5" x14ac:dyDescent="0.3">
      <c r="A30" s="57"/>
      <c r="B30" s="60"/>
      <c r="C30"/>
      <c r="D30"/>
      <c r="E30"/>
      <c r="F30" s="59"/>
      <c r="G30" s="59"/>
    </row>
    <row r="31" spans="1:7" ht="16.5" x14ac:dyDescent="0.3">
      <c r="A31" s="58"/>
      <c r="B31"/>
      <c r="C31"/>
      <c r="D31" s="58"/>
      <c r="E31"/>
      <c r="F31"/>
      <c r="G31"/>
    </row>
    <row r="32" spans="1:7" ht="16.5" x14ac:dyDescent="0.3">
      <c r="A32" s="58"/>
      <c r="B32"/>
      <c r="C32"/>
      <c r="D32" s="58"/>
      <c r="E32"/>
      <c r="F32"/>
      <c r="G32"/>
    </row>
    <row r="33" spans="1:7" ht="16.5" x14ac:dyDescent="0.3">
      <c r="A33" s="58"/>
      <c r="B33"/>
      <c r="C33"/>
      <c r="D33" s="58"/>
      <c r="E33"/>
      <c r="F33"/>
      <c r="G33"/>
    </row>
    <row r="34" spans="1:7" ht="16.5" x14ac:dyDescent="0.3">
      <c r="A34" s="57"/>
      <c r="B34" s="60"/>
      <c r="C34" s="59"/>
      <c r="D34" s="58"/>
      <c r="E34"/>
      <c r="F34" s="59"/>
      <c r="G34" s="59"/>
    </row>
    <row r="35" spans="1:7" ht="16.5" x14ac:dyDescent="0.3">
      <c r="A35" s="58"/>
      <c r="B35"/>
      <c r="C35"/>
      <c r="D35" s="58"/>
      <c r="E35"/>
      <c r="F35"/>
      <c r="G35"/>
    </row>
    <row r="36" spans="1:7" ht="16.5" x14ac:dyDescent="0.3">
      <c r="A36" s="58"/>
      <c r="B36"/>
      <c r="C36"/>
      <c r="D36" s="58"/>
      <c r="E36"/>
      <c r="F36"/>
      <c r="G36"/>
    </row>
    <row r="37" spans="1:7" ht="16.5" x14ac:dyDescent="0.3">
      <c r="A37" s="57"/>
      <c r="B37" s="60"/>
      <c r="C37"/>
      <c r="D37" s="58"/>
      <c r="E37" s="59"/>
      <c r="F37" s="62"/>
      <c r="G37" s="62"/>
    </row>
    <row r="38" spans="1:7" ht="16.5" x14ac:dyDescent="0.3">
      <c r="A38" s="58"/>
      <c r="B38" s="60"/>
      <c r="C38"/>
      <c r="D38" s="58"/>
      <c r="E38"/>
      <c r="F38" s="59"/>
      <c r="G38" s="59"/>
    </row>
    <row r="39" spans="1:7" ht="16.5" x14ac:dyDescent="0.3">
      <c r="A39" s="58"/>
      <c r="B39" s="60"/>
      <c r="C39"/>
      <c r="D39" s="58"/>
      <c r="E39"/>
      <c r="F39" s="59"/>
      <c r="G39" s="59"/>
    </row>
    <row r="40" spans="1:7" ht="16.5" x14ac:dyDescent="0.3">
      <c r="A40" s="58"/>
      <c r="B40" s="47" t="s">
        <v>28</v>
      </c>
      <c r="C40"/>
      <c r="D40" s="58"/>
      <c r="E40"/>
      <c r="F40"/>
      <c r="G40"/>
    </row>
    <row r="41" spans="1:7" ht="16.5" x14ac:dyDescent="0.3">
      <c r="A41" s="57"/>
      <c r="B41" s="60"/>
      <c r="C41"/>
      <c r="D41" s="58"/>
      <c r="E41" s="62"/>
      <c r="F41"/>
      <c r="G41"/>
    </row>
    <row r="42" spans="1:7" ht="16.5" x14ac:dyDescent="0.3">
      <c r="A42" s="57"/>
      <c r="B42" s="60"/>
      <c r="C42"/>
      <c r="D42" s="58"/>
      <c r="F42"/>
      <c r="G42"/>
    </row>
    <row r="43" spans="1:7" ht="16.5" x14ac:dyDescent="0.3">
      <c r="A43" s="58"/>
      <c r="B43"/>
      <c r="C43"/>
      <c r="D43" s="58"/>
      <c r="F43"/>
      <c r="G43"/>
    </row>
    <row r="44" spans="1:7" ht="16.5" x14ac:dyDescent="0.3">
      <c r="A44" s="58"/>
      <c r="B44"/>
      <c r="C44"/>
      <c r="D44" s="58"/>
      <c r="F44"/>
      <c r="G44"/>
    </row>
    <row r="45" spans="1:7" ht="16.5" x14ac:dyDescent="0.3">
      <c r="A45" s="58"/>
      <c r="B45"/>
      <c r="C45"/>
      <c r="D45" s="58"/>
      <c r="F45"/>
      <c r="G45"/>
    </row>
    <row r="46" spans="1:7" ht="16.5" x14ac:dyDescent="0.3">
      <c r="A46" s="58"/>
      <c r="B46"/>
      <c r="C46"/>
      <c r="D46" s="58"/>
      <c r="F46"/>
      <c r="G46"/>
    </row>
    <row r="47" spans="1:7" ht="16.5" x14ac:dyDescent="0.3">
      <c r="A47" s="58"/>
      <c r="B47"/>
      <c r="C47"/>
      <c r="D47" s="58"/>
      <c r="F47"/>
      <c r="G47"/>
    </row>
    <row r="48" spans="1:7" ht="16.5" x14ac:dyDescent="0.3">
      <c r="A48" s="58"/>
      <c r="B48"/>
      <c r="C48"/>
      <c r="D48" s="58"/>
      <c r="F48"/>
      <c r="G48"/>
    </row>
    <row r="49" spans="1:7" ht="16.5" x14ac:dyDescent="0.3">
      <c r="A49" s="58"/>
      <c r="B49"/>
      <c r="C49"/>
      <c r="D49" s="58"/>
      <c r="F49"/>
      <c r="G49"/>
    </row>
    <row r="50" spans="1:7" ht="16.5" x14ac:dyDescent="0.3">
      <c r="A50" s="58"/>
      <c r="B50"/>
      <c r="C50"/>
      <c r="D50" s="58"/>
      <c r="F50"/>
      <c r="G50"/>
    </row>
    <row r="51" spans="1:7" ht="16.5" x14ac:dyDescent="0.3">
      <c r="A51" s="57"/>
      <c r="B51" s="63"/>
      <c r="C51"/>
      <c r="D51" s="58"/>
      <c r="F51"/>
      <c r="G51"/>
    </row>
    <row r="52" spans="1:7" ht="16.5" x14ac:dyDescent="0.3">
      <c r="A52" s="58"/>
      <c r="B52" s="61"/>
      <c r="C52"/>
      <c r="D52" s="58"/>
      <c r="F52"/>
      <c r="G52"/>
    </row>
    <row r="53" spans="1:7" ht="16.5" x14ac:dyDescent="0.3">
      <c r="A53" s="58"/>
      <c r="B53" s="61"/>
      <c r="C53"/>
      <c r="D53" s="58"/>
      <c r="F53"/>
      <c r="G53"/>
    </row>
    <row r="54" spans="1:7" ht="16.5" x14ac:dyDescent="0.3">
      <c r="A54" s="58"/>
      <c r="B54" s="61"/>
      <c r="C54"/>
      <c r="D54" s="58"/>
      <c r="F54"/>
      <c r="G54"/>
    </row>
    <row r="55" spans="1:7" ht="16.5" x14ac:dyDescent="0.3">
      <c r="A55" s="58"/>
      <c r="B55" s="61"/>
      <c r="C55"/>
      <c r="D55" s="58"/>
      <c r="F55"/>
      <c r="G55"/>
    </row>
    <row r="56" spans="1:7" ht="16.5" x14ac:dyDescent="0.3">
      <c r="A56" s="58"/>
      <c r="B56" s="61"/>
      <c r="C56"/>
      <c r="D56" s="58"/>
      <c r="F56"/>
      <c r="G56"/>
    </row>
    <row r="57" spans="1:7" ht="16.5" x14ac:dyDescent="0.3">
      <c r="A57" s="58"/>
      <c r="B57" s="61"/>
      <c r="C57"/>
      <c r="D57" s="58"/>
      <c r="F57"/>
      <c r="G57"/>
    </row>
    <row r="58" spans="1:7" ht="16.5" x14ac:dyDescent="0.3">
      <c r="A58" s="58"/>
      <c r="B58" s="61"/>
      <c r="C58"/>
      <c r="D58" s="58"/>
      <c r="F58"/>
      <c r="G58"/>
    </row>
    <row r="59" spans="1:7" ht="16.5" x14ac:dyDescent="0.3">
      <c r="A59" s="58"/>
      <c r="B59" s="61"/>
      <c r="C59"/>
      <c r="D59" s="58"/>
      <c r="F59"/>
      <c r="G59"/>
    </row>
    <row r="60" spans="1:7" ht="16.5" x14ac:dyDescent="0.3">
      <c r="A60" s="58"/>
      <c r="B60" s="61"/>
      <c r="C60"/>
      <c r="D60" s="58"/>
      <c r="F60"/>
      <c r="G60"/>
    </row>
    <row r="61" spans="1:7" ht="16.5" x14ac:dyDescent="0.3">
      <c r="A61" s="58"/>
      <c r="B61" s="61"/>
      <c r="C61"/>
      <c r="D61" s="58"/>
      <c r="F61"/>
      <c r="G61"/>
    </row>
    <row r="62" spans="1:7" ht="16.5" x14ac:dyDescent="0.3">
      <c r="A62" s="58"/>
      <c r="B62" s="61"/>
      <c r="C62"/>
      <c r="D62" s="58"/>
      <c r="F62"/>
      <c r="G62"/>
    </row>
    <row r="63" spans="1:7" ht="16.5" x14ac:dyDescent="0.3">
      <c r="A63" s="58"/>
      <c r="B63" s="61"/>
      <c r="C63"/>
      <c r="D63" s="58"/>
      <c r="F63"/>
      <c r="G63"/>
    </row>
    <row r="64" spans="1:7" ht="16.5" x14ac:dyDescent="0.3">
      <c r="A64" s="57"/>
      <c r="B64" s="61"/>
      <c r="C64"/>
      <c r="D64" s="58"/>
      <c r="F64"/>
      <c r="G64"/>
    </row>
    <row r="65" spans="1:7" ht="16.5" x14ac:dyDescent="0.3">
      <c r="A65" s="57"/>
      <c r="B65" s="60"/>
      <c r="C65"/>
      <c r="D65" s="58"/>
      <c r="F65" s="59"/>
      <c r="G65" s="59"/>
    </row>
    <row r="66" spans="1:7" ht="16.5" x14ac:dyDescent="0.3">
      <c r="A66" s="58"/>
      <c r="B66" s="64"/>
      <c r="C66"/>
      <c r="D66" s="58"/>
      <c r="F66"/>
      <c r="G66"/>
    </row>
    <row r="67" spans="1:7" ht="16.5" x14ac:dyDescent="0.3">
      <c r="A67" s="58"/>
      <c r="B67"/>
      <c r="C67"/>
      <c r="D67" s="58"/>
      <c r="F67"/>
      <c r="G67"/>
    </row>
    <row r="68" spans="1:7" ht="16.5" x14ac:dyDescent="0.3">
      <c r="A68" s="58"/>
      <c r="B68" s="60"/>
      <c r="C68"/>
      <c r="D68" s="58"/>
      <c r="F68" s="62"/>
      <c r="G68" s="62"/>
    </row>
    <row r="69" spans="1:7" ht="16.5" x14ac:dyDescent="0.3">
      <c r="A69" s="58"/>
      <c r="B69" s="60"/>
      <c r="C69"/>
      <c r="D69" s="58"/>
      <c r="F69" s="62"/>
      <c r="G69" s="62"/>
    </row>
    <row r="70" spans="1:7" ht="16.5" x14ac:dyDescent="0.3">
      <c r="A70" s="57"/>
      <c r="B70" s="60"/>
      <c r="C70"/>
      <c r="D70" s="58"/>
      <c r="F70" s="62"/>
      <c r="G70" s="62"/>
    </row>
    <row r="71" spans="1:7" ht="16.5" x14ac:dyDescent="0.3">
      <c r="A71" s="57"/>
      <c r="B71" s="60"/>
      <c r="C71"/>
      <c r="D71" s="58"/>
      <c r="F71"/>
      <c r="G71"/>
    </row>
    <row r="72" spans="1:7" ht="16.5" x14ac:dyDescent="0.3">
      <c r="A72" s="58"/>
      <c r="B72"/>
      <c r="C72"/>
      <c r="D72" s="58"/>
      <c r="F72"/>
      <c r="G72"/>
    </row>
    <row r="73" spans="1:7" ht="16.5" x14ac:dyDescent="0.3">
      <c r="A73" s="58"/>
      <c r="B73"/>
      <c r="C73"/>
      <c r="D73" s="58"/>
      <c r="F73"/>
      <c r="G73"/>
    </row>
    <row r="74" spans="1:7" ht="16.5" x14ac:dyDescent="0.3">
      <c r="A74" s="58"/>
      <c r="B74"/>
      <c r="C74"/>
      <c r="D74" s="58"/>
      <c r="F74"/>
      <c r="G74"/>
    </row>
    <row r="75" spans="1:7" ht="16.5" x14ac:dyDescent="0.3">
      <c r="A75" s="58"/>
      <c r="B75"/>
      <c r="C75"/>
      <c r="D75" s="58"/>
      <c r="F75"/>
      <c r="G75"/>
    </row>
    <row r="76" spans="1:7" ht="16.5" x14ac:dyDescent="0.3">
      <c r="A76" s="58"/>
      <c r="B76"/>
      <c r="C76"/>
      <c r="D76" s="58"/>
      <c r="F76"/>
      <c r="G76"/>
    </row>
    <row r="77" spans="1:7" ht="16.5" x14ac:dyDescent="0.3">
      <c r="A77" s="58"/>
      <c r="B77"/>
      <c r="C77"/>
      <c r="D77" s="58"/>
      <c r="F77"/>
      <c r="G77"/>
    </row>
    <row r="78" spans="1:7" ht="16.5" x14ac:dyDescent="0.3">
      <c r="A78" s="57"/>
      <c r="B78" s="63"/>
      <c r="C78"/>
      <c r="D78" s="58"/>
      <c r="F78"/>
      <c r="G78"/>
    </row>
    <row r="79" spans="1:7" ht="16.5" x14ac:dyDescent="0.3">
      <c r="A79" s="58"/>
      <c r="B79" s="61"/>
      <c r="C79"/>
      <c r="D79" s="58"/>
      <c r="F79"/>
      <c r="G79"/>
    </row>
    <row r="80" spans="1:7" ht="16.5" x14ac:dyDescent="0.3">
      <c r="A80" s="58"/>
      <c r="B80" s="61"/>
      <c r="C80"/>
      <c r="D80" s="58"/>
      <c r="F80"/>
      <c r="G80"/>
    </row>
    <row r="81" spans="1:7" ht="16.5" x14ac:dyDescent="0.3">
      <c r="A81" s="58"/>
      <c r="B81" s="61"/>
      <c r="C81"/>
      <c r="D81" s="58"/>
      <c r="F81"/>
      <c r="G81"/>
    </row>
    <row r="82" spans="1:7" ht="16.5" x14ac:dyDescent="0.3">
      <c r="A82" s="58"/>
      <c r="B82" s="61"/>
      <c r="C82"/>
      <c r="D82" s="58"/>
      <c r="F82"/>
      <c r="G82"/>
    </row>
    <row r="83" spans="1:7" ht="16.5" x14ac:dyDescent="0.3">
      <c r="A83" s="58"/>
      <c r="B83" s="61"/>
      <c r="C83"/>
      <c r="D83" s="58"/>
      <c r="F83"/>
      <c r="G83"/>
    </row>
    <row r="84" spans="1:7" ht="16.5" x14ac:dyDescent="0.3">
      <c r="A84" s="58"/>
      <c r="B84" s="61"/>
      <c r="C84"/>
      <c r="D84" s="58"/>
      <c r="F84"/>
      <c r="G84"/>
    </row>
    <row r="85" spans="1:7" ht="16.5" x14ac:dyDescent="0.3">
      <c r="A85" s="58"/>
      <c r="B85" s="61"/>
      <c r="C85"/>
      <c r="D85" s="58"/>
      <c r="F85"/>
      <c r="G85"/>
    </row>
    <row r="86" spans="1:7" ht="16.5" x14ac:dyDescent="0.3">
      <c r="A86" s="57"/>
      <c r="B86" s="60"/>
      <c r="C86"/>
      <c r="D86" s="58"/>
      <c r="F86"/>
      <c r="G86"/>
    </row>
    <row r="87" spans="1:7" ht="16.5" x14ac:dyDescent="0.3">
      <c r="A87" s="65"/>
      <c r="B87" s="66"/>
      <c r="C87"/>
      <c r="D87" s="58"/>
      <c r="F87"/>
      <c r="G87"/>
    </row>
    <row r="88" spans="1:7" ht="16.5" x14ac:dyDescent="0.3">
      <c r="A88" s="57"/>
      <c r="B88" s="60"/>
      <c r="C88"/>
      <c r="D88" s="58"/>
      <c r="F88"/>
      <c r="G88"/>
    </row>
    <row r="89" spans="1:7" ht="16.5" x14ac:dyDescent="0.3">
      <c r="A89" s="58"/>
      <c r="B89"/>
      <c r="C89"/>
      <c r="D89" s="58"/>
      <c r="F89"/>
      <c r="G89"/>
    </row>
    <row r="90" spans="1:7" ht="16.5" x14ac:dyDescent="0.3">
      <c r="A90" s="58"/>
      <c r="B90"/>
      <c r="C90"/>
      <c r="D90" s="58"/>
      <c r="F90"/>
      <c r="G90"/>
    </row>
    <row r="91" spans="1:7" ht="16.5" x14ac:dyDescent="0.3">
      <c r="A91" s="58"/>
      <c r="B91"/>
      <c r="C91"/>
      <c r="D91" s="58"/>
      <c r="F91"/>
      <c r="G91"/>
    </row>
    <row r="92" spans="1:7" ht="16.5" x14ac:dyDescent="0.3">
      <c r="A92" s="58"/>
      <c r="B92"/>
      <c r="C92"/>
      <c r="D92" s="58"/>
      <c r="F92"/>
      <c r="G92"/>
    </row>
    <row r="93" spans="1:7" ht="16.5" x14ac:dyDescent="0.3">
      <c r="A93" s="58"/>
      <c r="B93"/>
      <c r="C93"/>
      <c r="D93" s="58"/>
      <c r="F93"/>
      <c r="G93"/>
    </row>
    <row r="94" spans="1:7" ht="16.5" x14ac:dyDescent="0.3">
      <c r="A94" s="57"/>
      <c r="B94" s="60"/>
      <c r="C94"/>
      <c r="D94" s="58"/>
      <c r="F94"/>
      <c r="G94"/>
    </row>
    <row r="95" spans="1:7" ht="27" x14ac:dyDescent="0.3">
      <c r="A95" s="58"/>
      <c r="B95"/>
      <c r="C95" s="67" t="s">
        <v>47</v>
      </c>
      <c r="D95" s="58"/>
      <c r="F95" s="68">
        <v>463.34</v>
      </c>
      <c r="G95"/>
    </row>
  </sheetData>
  <mergeCells count="15">
    <mergeCell ref="A9:C9"/>
    <mergeCell ref="D9:F9"/>
    <mergeCell ref="A21:B21"/>
    <mergeCell ref="A22:B22"/>
    <mergeCell ref="A23:B23"/>
    <mergeCell ref="A6:G6"/>
    <mergeCell ref="A7:C7"/>
    <mergeCell ref="D7:F7"/>
    <mergeCell ref="A8:C8"/>
    <mergeCell ref="D8:G8"/>
    <mergeCell ref="A1:A4"/>
    <mergeCell ref="B1:F2"/>
    <mergeCell ref="G1:G4"/>
    <mergeCell ref="B3:F4"/>
    <mergeCell ref="A5:G5"/>
  </mergeCells>
  <printOptions gridLines="1"/>
  <pageMargins left="0.75972222222222197" right="0.5" top="0.98402777777777795" bottom="0.55138888888888904" header="0.51180555555555496" footer="0.51180555555555496"/>
  <pageSetup paperSize="9" firstPageNumber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Orç S João</vt:lpstr>
      <vt:lpstr>Cron S João</vt:lpstr>
      <vt:lpstr>Orç S Raimundo Nonato</vt:lpstr>
      <vt:lpstr>Cron São Raimundo Nonato</vt:lpstr>
      <vt:lpstr>'Cron S João'!Area_de_impressao</vt:lpstr>
      <vt:lpstr>'Cron São Raimundo Nonato'!Area_de_impressao</vt:lpstr>
      <vt:lpstr>'Orç S Raimundo Nonato'!Area_de_impressao</vt:lpstr>
      <vt:lpstr>'Orç S João'!Titulos_de_impressao</vt:lpstr>
      <vt:lpstr>'Orç S Raimundo Nonato'!Titulos_de_impressao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    DE SAUDE</dc:creator>
  <cp:lastModifiedBy>CPL05</cp:lastModifiedBy>
  <cp:revision>0</cp:revision>
  <cp:lastPrinted>2017-02-23T13:27:58Z</cp:lastPrinted>
  <dcterms:created xsi:type="dcterms:W3CDTF">1999-03-23T15:22:55Z</dcterms:created>
  <dcterms:modified xsi:type="dcterms:W3CDTF">2017-02-23T13:42:35Z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