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Preço_CONSULTORIA'!$A$1:$I$45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<sst xmlns="http://schemas.openxmlformats.org/spreadsheetml/2006/main" count="161" uniqueCount="152">
  <si>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</si>
  <si>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</si>
  <si>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</si>
  <si>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</si>
  <si>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</si>
  <si>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</si>
  <si>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</si>
  <si>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</si>
  <si>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</si>
  <si>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</si>
  <si>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</si>
  <si>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</si>
  <si>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</si>
  <si>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</si>
  <si>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</si>
  <si>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</si>
  <si>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</si>
  <si>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</si>
  <si>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</si>
  <si>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A.3 - PESSOAL NÍVEL AUXILIAR</t>
  </si>
  <si>
    <t>OBJETO: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</si>
  <si>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</si>
  <si>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</si>
  <si>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</si>
  <si>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</si>
  <si>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</si>
  <si>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</si>
  <si>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</si>
  <si>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</si>
  <si>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</si>
  <si>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</si>
  <si>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</si>
  <si>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</si>
  <si>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</si>
  <si>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</si>
  <si>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</si>
  <si>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</si>
  <si>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</si>
  <si>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</si>
  <si>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</si>
  <si>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</si>
  <si>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</si>
  <si>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</si>
  <si>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</si>
  <si>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</si>
  <si>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</si>
  <si>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</si>
  <si>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</si>
  <si>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</si>
  <si>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</si>
  <si>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ELABORAÇÃO DE PROJETOS COMPLEMENTARES DE ENGENHARIA E DETALHAMENTO DE PROJETO DE ARQUITETURA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</si>
  <si>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</si>
  <si>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</si>
  <si>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</si>
  <si>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</si>
  <si>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</si>
  <si>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</si>
  <si>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</si>
  <si>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</si>
  <si>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</si>
  <si>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</si>
  <si>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</si>
  <si>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</si>
  <si>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</si>
  <si>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</si>
  <si>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</si>
  <si>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</si>
  <si>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</si>
  <si>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</si>
  <si>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</si>
  <si>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</si>
  <si>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</si>
  <si>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</si>
  <si>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</si>
  <si>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</si>
  <si>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</si>
  <si>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</si>
  <si>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</si>
  <si>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</si>
  <si>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</si>
  <si>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</si>
  <si>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</si>
  <si>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</si>
  <si>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</si>
  <si>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</si>
  <si>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</si>
  <si>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</si>
  <si>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</si>
  <si>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</si>
  <si>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</si>
  <si>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</si>
  <si>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</si>
  <si>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</si>
  <si>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</si>
  <si>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</si>
  <si>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</si>
  <si>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</si>
  <si>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</si>
  <si>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</si>
  <si>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</si>
  <si>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</si>
  <si>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</si>
  <si>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</si>
  <si>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</si>
  <si>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</si>
  <si>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</si>
  <si>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</si>
  <si>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</si>
  <si>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</si>
  <si>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</si>
  <si>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</si>
  <si>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</si>
  <si>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</si>
  <si>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</si>
  <si>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</si>
  <si>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</si>
  <si>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</si>
  <si>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</si>
  <si>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</si>
  <si>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</si>
  <si>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</si>
  <si>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</si>
  <si>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</si>
  <si>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</si>
  <si>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</si>
  <si>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</si>
  <si>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</si>
  <si>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</si>
  <si>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</si>
  <si>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</si>
  <si>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</si>
  <si>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</si>
  <si>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</si>
  <si>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</si>
  <si>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P1</t>
  </si>
  <si>
    <t>T2</t>
  </si>
  <si>
    <t>A0</t>
  </si>
  <si>
    <t xml:space="preserve"> Projeto Básico</t>
  </si>
  <si>
    <t xml:space="preserve"> (DATA-BASE: JANEIRO/2014)</t>
  </si>
  <si>
    <t xml:space="preserve">PREÇO 
TOTAL (R$) </t>
  </si>
  <si>
    <t>Nº DE 
HOMENS
 X 
MÊS</t>
  </si>
  <si>
    <t>Participação Mensal
 Média(%)</t>
  </si>
  <si>
    <t>OBJETO: CONSTRUÇÃO DO CENTRO DE REFERÊNCIA DE PICOS PIAUÍ</t>
  </si>
  <si>
    <t>DATA BASE: SETEMBRO/2016- TABELA CONSULTORIA DNIT</t>
  </si>
  <si>
    <t>COMPOSIÇÃO DE CUSTO UNITÁRIO</t>
  </si>
  <si>
    <t>Engenheiro de Segurança do Trabalho</t>
  </si>
  <si>
    <t>Técnico de Segurança do Trabalho</t>
  </si>
  <si>
    <t>ELABORAÇÃO DE PCMAT/PCMSO</t>
  </si>
  <si>
    <t>SINAPI</t>
  </si>
  <si>
    <t>custo a ser inserido na planilha orçamentária (retirado o BDI de 24,93%):</t>
  </si>
  <si>
    <t>A.1 - PESSOAL DE NÍVEL SUPERIOR (c/ encargos sociais)</t>
  </si>
  <si>
    <r>
      <t>B)  ENCARGOS SOCIAIS de A: (</t>
    </r>
    <r>
      <rPr>
        <b/>
        <i/>
        <sz val="9"/>
        <rFont val="Arial"/>
        <family val="2"/>
      </rPr>
      <t>Pessoal de Nível superior já está com Encargos Sociais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</si>
</sst>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#,##0.000_ ;[Red]\-#,##0.000\ "/>
    <numFmt numFmtId="181" formatCode="#,##0.0000_ ;[Red]\-#,##0.0000\ "/>
    <numFmt numFmtId="182" formatCode="#,##0.0_ ;[Red]\-#,##0.0\ "/>
    <numFmt numFmtId="183" formatCode="#,##0_ ;[Red]\-#,##0\ "/>
  </numFmts>
  <fonts count="71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8" fillId="33" borderId="10" xfId="56" applyFont="1" applyFill="1" applyBorder="1">
      <alignment/>
      <protection/>
    </xf>
    <xf numFmtId="0" fontId="8" fillId="33" borderId="11" xfId="56" applyFont="1" applyFill="1" applyBorder="1">
      <alignment/>
      <protection/>
    </xf>
    <xf numFmtId="0" fontId="10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8" fillId="33" borderId="11" xfId="56" applyFont="1" applyFill="1" applyBorder="1" applyAlignment="1">
      <alignment vertical="center"/>
      <protection/>
    </xf>
    <xf numFmtId="0" fontId="13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169" fontId="7" fillId="33" borderId="16" xfId="56" applyNumberFormat="1" applyFont="1" applyFill="1" applyBorder="1" applyAlignment="1">
      <alignment horizontal="center" vertical="center"/>
      <protection/>
    </xf>
    <xf numFmtId="167" fontId="12" fillId="33" borderId="17" xfId="72" applyFont="1" applyFill="1" applyBorder="1" applyAlignment="1">
      <alignment horizontal="left" vertical="center"/>
    </xf>
    <xf numFmtId="40" fontId="7" fillId="33" borderId="18" xfId="63" applyFont="1" applyFill="1" applyBorder="1" applyAlignment="1">
      <alignment horizontal="right" vertical="center"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15" fillId="33" borderId="15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left" vertical="center" indent="2"/>
    </xf>
    <xf numFmtId="40" fontId="7" fillId="33" borderId="16" xfId="63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left" vertical="center" indent="2"/>
    </xf>
    <xf numFmtId="0" fontId="12" fillId="33" borderId="19" xfId="0" applyFont="1" applyFill="1" applyBorder="1" applyAlignment="1">
      <alignment horizontal="left" vertical="center" indent="2"/>
    </xf>
    <xf numFmtId="40" fontId="8" fillId="33" borderId="18" xfId="63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vertical="center"/>
      <protection/>
    </xf>
    <xf numFmtId="0" fontId="7" fillId="33" borderId="16" xfId="56" applyFont="1" applyFill="1" applyBorder="1" applyAlignment="1" quotePrefix="1">
      <alignment horizontal="center" vertical="center"/>
      <protection/>
    </xf>
    <xf numFmtId="0" fontId="7" fillId="33" borderId="11" xfId="56" applyFont="1" applyFill="1" applyBorder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8" fillId="33" borderId="20" xfId="63" applyFont="1" applyFill="1" applyBorder="1" applyAlignment="1">
      <alignment horizontal="right" vertical="center"/>
    </xf>
    <xf numFmtId="40" fontId="9" fillId="33" borderId="0" xfId="63" applyFont="1" applyFill="1" applyAlignment="1">
      <alignment horizontal="right"/>
    </xf>
    <xf numFmtId="40" fontId="7" fillId="33" borderId="0" xfId="63" applyFont="1" applyFill="1" applyAlignment="1">
      <alignment horizontal="right"/>
    </xf>
    <xf numFmtId="167" fontId="7" fillId="33" borderId="0" xfId="72" applyFont="1" applyFill="1" applyAlignment="1">
      <alignment/>
    </xf>
    <xf numFmtId="167" fontId="7" fillId="33" borderId="0" xfId="56" applyNumberFormat="1" applyFont="1" applyFill="1">
      <alignment/>
      <protection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10" fontId="18" fillId="34" borderId="0" xfId="56" applyNumberFormat="1" applyFont="1" applyFill="1">
      <alignment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wrapText="1"/>
    </xf>
    <xf numFmtId="166" fontId="24" fillId="35" borderId="26" xfId="53" applyFont="1" applyFill="1" applyBorder="1" applyAlignment="1">
      <alignment horizontal="center"/>
    </xf>
    <xf numFmtId="0" fontId="24" fillId="35" borderId="27" xfId="0" applyFont="1" applyFill="1" applyBorder="1" applyAlignment="1">
      <alignment horizontal="left"/>
    </xf>
    <xf numFmtId="0" fontId="24" fillId="35" borderId="28" xfId="0" applyFont="1" applyFill="1" applyBorder="1" applyAlignment="1">
      <alignment horizontal="left"/>
    </xf>
    <xf numFmtId="0" fontId="24" fillId="33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40" fontId="24" fillId="33" borderId="29" xfId="0" applyNumberFormat="1" applyFont="1" applyFill="1" applyBorder="1" applyAlignment="1">
      <alignment horizontal="center"/>
    </xf>
    <xf numFmtId="0" fontId="24" fillId="33" borderId="30" xfId="0" applyFont="1" applyFill="1" applyBorder="1" applyAlignment="1">
      <alignment horizontal="distributed" vertical="distributed" wrapText="1"/>
    </xf>
    <xf numFmtId="0" fontId="24" fillId="33" borderId="31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166" fontId="0" fillId="33" borderId="32" xfId="53" applyFont="1" applyFill="1" applyBorder="1" applyAlignment="1">
      <alignment/>
    </xf>
    <xf numFmtId="0" fontId="16" fillId="33" borderId="32" xfId="0" applyFont="1" applyFill="1" applyBorder="1" applyAlignment="1">
      <alignment horizontal="center"/>
    </xf>
    <xf numFmtId="166" fontId="16" fillId="33" borderId="32" xfId="0" applyNumberFormat="1" applyFont="1" applyFill="1" applyBorder="1" applyAlignment="1">
      <alignment/>
    </xf>
    <xf numFmtId="166" fontId="0" fillId="33" borderId="32" xfId="53" applyFont="1" applyFill="1" applyBorder="1" applyAlignment="1">
      <alignment horizontal="left"/>
    </xf>
    <xf numFmtId="166" fontId="16" fillId="33" borderId="33" xfId="0" applyNumberFormat="1" applyFont="1" applyFill="1" applyBorder="1" applyAlignment="1">
      <alignment/>
    </xf>
    <xf numFmtId="166" fontId="0" fillId="33" borderId="34" xfId="53" applyFont="1" applyFill="1" applyBorder="1" applyAlignment="1">
      <alignment/>
    </xf>
    <xf numFmtId="0" fontId="16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66" fontId="0" fillId="33" borderId="34" xfId="53" applyFont="1" applyFill="1" applyBorder="1" applyAlignment="1">
      <alignment horizontal="left"/>
    </xf>
    <xf numFmtId="166" fontId="16" fillId="33" borderId="35" xfId="0" applyNumberFormat="1" applyFont="1" applyFill="1" applyBorder="1" applyAlignment="1">
      <alignment/>
    </xf>
    <xf numFmtId="0" fontId="16" fillId="33" borderId="36" xfId="0" applyFont="1" applyFill="1" applyBorder="1" applyAlignment="1">
      <alignment/>
    </xf>
    <xf numFmtId="166" fontId="16" fillId="33" borderId="37" xfId="0" applyNumberFormat="1" applyFont="1" applyFill="1" applyBorder="1" applyAlignment="1">
      <alignment/>
    </xf>
    <xf numFmtId="166" fontId="0" fillId="33" borderId="31" xfId="53" applyFont="1" applyFill="1" applyBorder="1" applyAlignment="1">
      <alignment/>
    </xf>
    <xf numFmtId="166" fontId="16" fillId="33" borderId="31" xfId="0" applyNumberFormat="1" applyFont="1" applyFill="1" applyBorder="1" applyAlignment="1">
      <alignment/>
    </xf>
    <xf numFmtId="0" fontId="16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6" fontId="0" fillId="33" borderId="31" xfId="53" applyFont="1" applyFill="1" applyBorder="1" applyAlignment="1">
      <alignment horizontal="left"/>
    </xf>
    <xf numFmtId="166" fontId="16" fillId="33" borderId="38" xfId="0" applyNumberFormat="1" applyFont="1" applyFill="1" applyBorder="1" applyAlignment="1">
      <alignment/>
    </xf>
    <xf numFmtId="0" fontId="0" fillId="33" borderId="29" xfId="0" applyFill="1" applyBorder="1" applyAlignment="1">
      <alignment vertical="distributed"/>
    </xf>
    <xf numFmtId="0" fontId="0" fillId="33" borderId="34" xfId="0" applyFill="1" applyBorder="1" applyAlignment="1">
      <alignment vertical="distributed"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16" fillId="33" borderId="43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center" indent="2"/>
    </xf>
    <xf numFmtId="0" fontId="7" fillId="33" borderId="13" xfId="56" applyFont="1" applyFill="1" applyBorder="1" applyAlignment="1">
      <alignment vertical="center"/>
      <protection/>
    </xf>
    <xf numFmtId="1" fontId="7" fillId="33" borderId="13" xfId="56" applyNumberFormat="1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169" fontId="7" fillId="33" borderId="13" xfId="56" applyNumberFormat="1" applyFont="1" applyFill="1" applyBorder="1" applyAlignment="1">
      <alignment horizontal="center" vertical="center"/>
      <protection/>
    </xf>
    <xf numFmtId="40" fontId="7" fillId="33" borderId="13" xfId="63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vertical="center"/>
    </xf>
    <xf numFmtId="10" fontId="24" fillId="33" borderId="44" xfId="0" applyNumberFormat="1" applyFont="1" applyFill="1" applyBorder="1" applyAlignment="1">
      <alignment horizontal="center" wrapText="1"/>
    </xf>
    <xf numFmtId="0" fontId="24" fillId="33" borderId="31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4" fillId="35" borderId="29" xfId="0" applyNumberFormat="1" applyFont="1" applyFill="1" applyBorder="1" applyAlignment="1">
      <alignment horizontal="center"/>
    </xf>
    <xf numFmtId="0" fontId="29" fillId="33" borderId="0" xfId="56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0" fontId="31" fillId="0" borderId="0" xfId="0" applyNumberFormat="1" applyFont="1" applyAlignment="1">
      <alignment/>
    </xf>
    <xf numFmtId="0" fontId="24" fillId="0" borderId="32" xfId="0" applyFont="1" applyBorder="1" applyAlignment="1">
      <alignment/>
    </xf>
    <xf numFmtId="10" fontId="24" fillId="0" borderId="32" xfId="0" applyNumberFormat="1" applyFont="1" applyBorder="1" applyAlignment="1">
      <alignment/>
    </xf>
    <xf numFmtId="0" fontId="24" fillId="0" borderId="32" xfId="0" applyFont="1" applyBorder="1" applyAlignment="1" quotePrefix="1">
      <alignment/>
    </xf>
    <xf numFmtId="10" fontId="33" fillId="36" borderId="45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left" vertical="center"/>
      <protection/>
    </xf>
    <xf numFmtId="10" fontId="34" fillId="37" borderId="32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left" vertical="center"/>
      <protection/>
    </xf>
    <xf numFmtId="10" fontId="32" fillId="36" borderId="32" xfId="57" applyNumberFormat="1" applyFont="1" applyFill="1" applyBorder="1" applyAlignment="1">
      <alignment horizontal="center" vertical="center"/>
      <protection/>
    </xf>
    <xf numFmtId="10" fontId="34" fillId="38" borderId="32" xfId="57" applyNumberFormat="1" applyFont="1" applyFill="1" applyBorder="1" applyAlignment="1">
      <alignment horizontal="center" vertical="center"/>
      <protection/>
    </xf>
    <xf numFmtId="0" fontId="24" fillId="0" borderId="32" xfId="0" applyFont="1" applyBorder="1" applyAlignment="1">
      <alignment horizontal="center"/>
    </xf>
    <xf numFmtId="10" fontId="24" fillId="39" borderId="32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33" borderId="46" xfId="0" applyFon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166" fontId="0" fillId="33" borderId="48" xfId="53" applyFont="1" applyFill="1" applyBorder="1" applyAlignment="1">
      <alignment/>
    </xf>
    <xf numFmtId="0" fontId="16" fillId="33" borderId="48" xfId="0" applyFont="1" applyFill="1" applyBorder="1" applyAlignment="1">
      <alignment horizontal="center"/>
    </xf>
    <xf numFmtId="172" fontId="7" fillId="33" borderId="0" xfId="56" applyNumberFormat="1" applyFont="1" applyFill="1" applyAlignment="1">
      <alignment vertical="center"/>
      <protection/>
    </xf>
    <xf numFmtId="167" fontId="7" fillId="33" borderId="0" xfId="72" applyFont="1" applyFill="1" applyAlignment="1">
      <alignment vertical="center"/>
    </xf>
    <xf numFmtId="43" fontId="7" fillId="33" borderId="0" xfId="56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40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67" fontId="0" fillId="33" borderId="0" xfId="72" applyFont="1" applyFill="1" applyBorder="1" applyAlignment="1">
      <alignment/>
    </xf>
    <xf numFmtId="43" fontId="0" fillId="33" borderId="0" xfId="0" applyNumberFormat="1" applyFill="1" applyBorder="1" applyAlignment="1">
      <alignment/>
    </xf>
    <xf numFmtId="1" fontId="0" fillId="33" borderId="32" xfId="0" applyNumberFormat="1" applyFill="1" applyBorder="1" applyAlignment="1">
      <alignment horizontal="center"/>
    </xf>
    <xf numFmtId="167" fontId="0" fillId="33" borderId="0" xfId="72" applyFont="1" applyFill="1" applyAlignment="1">
      <alignment/>
    </xf>
    <xf numFmtId="43" fontId="70" fillId="33" borderId="0" xfId="0" applyNumberFormat="1" applyFont="1" applyFill="1" applyAlignment="1">
      <alignment/>
    </xf>
    <xf numFmtId="1" fontId="0" fillId="33" borderId="48" xfId="0" applyNumberForma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183" fontId="7" fillId="33" borderId="0" xfId="56" applyNumberFormat="1" applyFont="1" applyFill="1" applyAlignment="1">
      <alignment horizontal="center" vertical="center"/>
      <protection/>
    </xf>
    <xf numFmtId="40" fontId="36" fillId="33" borderId="0" xfId="63" applyFont="1" applyFill="1" applyAlignment="1">
      <alignment horizontal="right"/>
    </xf>
    <xf numFmtId="0" fontId="17" fillId="0" borderId="0" xfId="0" applyFont="1" applyAlignment="1">
      <alignment horizontal="center"/>
    </xf>
    <xf numFmtId="0" fontId="21" fillId="40" borderId="50" xfId="0" applyFont="1" applyFill="1" applyBorder="1" applyAlignment="1">
      <alignment horizontal="center" vertical="center"/>
    </xf>
    <xf numFmtId="0" fontId="21" fillId="40" borderId="49" xfId="0" applyFont="1" applyFill="1" applyBorder="1" applyAlignment="1">
      <alignment horizontal="center" vertical="center"/>
    </xf>
    <xf numFmtId="0" fontId="21" fillId="40" borderId="39" xfId="0" applyFont="1" applyFill="1" applyBorder="1" applyAlignment="1">
      <alignment horizontal="center" vertical="center"/>
    </xf>
    <xf numFmtId="0" fontId="35" fillId="33" borderId="51" xfId="56" applyFont="1" applyFill="1" applyBorder="1" applyAlignment="1">
      <alignment horizontal="center" vertical="center" wrapText="1"/>
      <protection/>
    </xf>
    <xf numFmtId="0" fontId="35" fillId="33" borderId="52" xfId="56" applyFont="1" applyFill="1" applyBorder="1" applyAlignment="1">
      <alignment horizontal="center" vertical="center" wrapText="1"/>
      <protection/>
    </xf>
    <xf numFmtId="0" fontId="35" fillId="33" borderId="24" xfId="56" applyFont="1" applyFill="1" applyBorder="1" applyAlignment="1">
      <alignment horizontal="center" vertical="center" wrapText="1"/>
      <protection/>
    </xf>
    <xf numFmtId="0" fontId="35" fillId="33" borderId="53" xfId="56" applyFont="1" applyFill="1" applyBorder="1" applyAlignment="1">
      <alignment horizontal="center" vertical="center" wrapText="1"/>
      <protection/>
    </xf>
    <xf numFmtId="0" fontId="35" fillId="33" borderId="54" xfId="56" applyFont="1" applyFill="1" applyBorder="1" applyAlignment="1">
      <alignment horizontal="center" vertical="center" wrapText="1"/>
      <protection/>
    </xf>
    <xf numFmtId="0" fontId="35" fillId="33" borderId="55" xfId="56" applyFont="1" applyFill="1" applyBorder="1" applyAlignment="1">
      <alignment horizontal="center" vertical="center" wrapText="1"/>
      <protection/>
    </xf>
    <xf numFmtId="0" fontId="35" fillId="33" borderId="56" xfId="56" applyFont="1" applyFill="1" applyBorder="1" applyAlignment="1">
      <alignment horizontal="center" vertical="center" wrapText="1"/>
      <protection/>
    </xf>
    <xf numFmtId="0" fontId="35" fillId="33" borderId="57" xfId="56" applyFont="1" applyFill="1" applyBorder="1" applyAlignment="1">
      <alignment horizontal="center" vertical="center" wrapText="1"/>
      <protection/>
    </xf>
    <xf numFmtId="0" fontId="35" fillId="33" borderId="58" xfId="56" applyFont="1" applyFill="1" applyBorder="1" applyAlignment="1">
      <alignment horizontal="center" vertical="center" wrapText="1"/>
      <protection/>
    </xf>
    <xf numFmtId="40" fontId="8" fillId="33" borderId="17" xfId="63" applyFont="1" applyFill="1" applyBorder="1" applyAlignment="1">
      <alignment horizontal="right" vertical="center"/>
    </xf>
    <xf numFmtId="40" fontId="8" fillId="33" borderId="13" xfId="63" applyFont="1" applyFill="1" applyBorder="1" applyAlignment="1">
      <alignment horizontal="right" vertical="center"/>
    </xf>
    <xf numFmtId="40" fontId="8" fillId="33" borderId="19" xfId="63" applyFont="1" applyFill="1" applyBorder="1" applyAlignment="1">
      <alignment horizontal="right" vertical="center"/>
    </xf>
    <xf numFmtId="0" fontId="8" fillId="33" borderId="15" xfId="56" applyFont="1" applyFill="1" applyBorder="1" applyAlignment="1">
      <alignment horizontal="left" vertical="center"/>
      <protection/>
    </xf>
    <xf numFmtId="0" fontId="8" fillId="33" borderId="13" xfId="56" applyFont="1" applyFill="1" applyBorder="1" applyAlignment="1">
      <alignment horizontal="left" vertical="center"/>
      <protection/>
    </xf>
    <xf numFmtId="0" fontId="8" fillId="33" borderId="14" xfId="56" applyFont="1" applyFill="1" applyBorder="1" applyAlignment="1">
      <alignment horizontal="left" vertical="center"/>
      <protection/>
    </xf>
    <xf numFmtId="0" fontId="22" fillId="33" borderId="51" xfId="56" applyFont="1" applyFill="1" applyBorder="1" applyAlignment="1">
      <alignment horizontal="center" vertical="center"/>
      <protection/>
    </xf>
    <xf numFmtId="0" fontId="23" fillId="33" borderId="59" xfId="56" applyFont="1" applyFill="1" applyBorder="1" applyAlignment="1">
      <alignment horizontal="center" vertical="center"/>
      <protection/>
    </xf>
    <xf numFmtId="0" fontId="23" fillId="33" borderId="60" xfId="56" applyFont="1" applyFill="1" applyBorder="1" applyAlignment="1">
      <alignment horizontal="center" vertical="center"/>
      <protection/>
    </xf>
    <xf numFmtId="0" fontId="19" fillId="33" borderId="24" xfId="56" applyFont="1" applyFill="1" applyBorder="1" applyAlignment="1">
      <alignment horizontal="left" vertical="center"/>
      <protection/>
    </xf>
    <xf numFmtId="0" fontId="20" fillId="33" borderId="0" xfId="56" applyFont="1" applyFill="1" applyBorder="1" applyAlignment="1">
      <alignment horizontal="left" vertical="center"/>
      <protection/>
    </xf>
    <xf numFmtId="0" fontId="20" fillId="33" borderId="25" xfId="56" applyFont="1" applyFill="1" applyBorder="1" applyAlignment="1">
      <alignment horizontal="left" vertical="center"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40" fontId="35" fillId="33" borderId="61" xfId="63" applyFont="1" applyFill="1" applyBorder="1" applyAlignment="1">
      <alignment horizontal="center" vertical="center" wrapText="1"/>
    </xf>
    <xf numFmtId="40" fontId="35" fillId="33" borderId="62" xfId="63" applyFont="1" applyFill="1" applyBorder="1" applyAlignment="1">
      <alignment horizontal="center" vertical="center" wrapText="1"/>
    </xf>
    <xf numFmtId="40" fontId="35" fillId="33" borderId="63" xfId="63" applyFont="1" applyFill="1" applyBorder="1" applyAlignment="1">
      <alignment horizontal="center" vertical="center" wrapText="1"/>
    </xf>
    <xf numFmtId="40" fontId="35" fillId="33" borderId="56" xfId="63" applyFont="1" applyFill="1" applyBorder="1" applyAlignment="1">
      <alignment horizontal="center" vertical="center" wrapText="1"/>
    </xf>
    <xf numFmtId="40" fontId="35" fillId="33" borderId="57" xfId="63" applyFont="1" applyFill="1" applyBorder="1" applyAlignment="1">
      <alignment horizontal="center" vertical="center" wrapText="1"/>
    </xf>
    <xf numFmtId="40" fontId="35" fillId="33" borderId="58" xfId="63" applyFont="1" applyFill="1" applyBorder="1" applyAlignment="1">
      <alignment horizontal="center" vertical="center" wrapText="1"/>
    </xf>
    <xf numFmtId="0" fontId="8" fillId="33" borderId="64" xfId="56" applyFont="1" applyFill="1" applyBorder="1" applyAlignment="1">
      <alignment horizontal="left" vertical="center"/>
      <protection/>
    </xf>
    <xf numFmtId="0" fontId="8" fillId="33" borderId="65" xfId="56" applyFont="1" applyFill="1" applyBorder="1" applyAlignment="1">
      <alignment horizontal="left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horizontal="left" vertical="center"/>
      <protection/>
    </xf>
    <xf numFmtId="0" fontId="8" fillId="33" borderId="16" xfId="56" applyFont="1" applyFill="1" applyBorder="1" applyAlignment="1">
      <alignment horizontal="left" vertical="center"/>
      <protection/>
    </xf>
    <xf numFmtId="0" fontId="16" fillId="33" borderId="38" xfId="0" applyFont="1" applyFill="1" applyBorder="1" applyAlignment="1">
      <alignment horizontal="center" vertical="distributed"/>
    </xf>
    <xf numFmtId="0" fontId="16" fillId="33" borderId="35" xfId="0" applyFont="1" applyFill="1" applyBorder="1" applyAlignment="1">
      <alignment horizontal="center" vertical="distributed"/>
    </xf>
    <xf numFmtId="0" fontId="21" fillId="33" borderId="0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distributed"/>
    </xf>
    <xf numFmtId="0" fontId="24" fillId="33" borderId="27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center" vertical="distributed"/>
    </xf>
    <xf numFmtId="0" fontId="24" fillId="33" borderId="28" xfId="0" applyFont="1" applyFill="1" applyBorder="1" applyAlignment="1">
      <alignment horizontal="center" vertical="distributed"/>
    </xf>
    <xf numFmtId="0" fontId="0" fillId="33" borderId="41" xfId="0" applyFill="1" applyBorder="1" applyAlignment="1">
      <alignment horizontal="center" vertical="distributed"/>
    </xf>
    <xf numFmtId="0" fontId="0" fillId="33" borderId="31" xfId="0" applyFill="1" applyBorder="1" applyAlignment="1">
      <alignment horizontal="center" vertical="distributed"/>
    </xf>
    <xf numFmtId="0" fontId="16" fillId="33" borderId="43" xfId="0" applyFont="1" applyFill="1" applyBorder="1" applyAlignment="1">
      <alignment horizontal="center" vertical="distributed"/>
    </xf>
    <xf numFmtId="0" fontId="16" fillId="33" borderId="28" xfId="0" applyFont="1" applyFill="1" applyBorder="1" applyAlignment="1">
      <alignment horizontal="center" vertical="distributed"/>
    </xf>
    <xf numFmtId="0" fontId="16" fillId="33" borderId="41" xfId="0" applyFont="1" applyFill="1" applyBorder="1" applyAlignment="1">
      <alignment horizontal="center" vertical="distributed"/>
    </xf>
    <xf numFmtId="0" fontId="16" fillId="33" borderId="29" xfId="0" applyFont="1" applyFill="1" applyBorder="1" applyAlignment="1">
      <alignment horizontal="center" vertical="distributed"/>
    </xf>
    <xf numFmtId="0" fontId="27" fillId="33" borderId="0" xfId="56" applyFont="1" applyFill="1" applyBorder="1" applyAlignment="1">
      <alignment horizontal="left" vertical="center"/>
      <protection/>
    </xf>
    <xf numFmtId="0" fontId="28" fillId="33" borderId="0" xfId="56" applyFont="1" applyFill="1" applyBorder="1" applyAlignment="1">
      <alignment horizontal="left" vertical="center"/>
      <protection/>
    </xf>
    <xf numFmtId="0" fontId="22" fillId="33" borderId="0" xfId="56" applyFont="1" applyFill="1" applyBorder="1" applyAlignment="1">
      <alignment horizontal="center" vertical="center"/>
      <protection/>
    </xf>
    <xf numFmtId="0" fontId="16" fillId="33" borderId="31" xfId="0" applyFont="1" applyFill="1" applyBorder="1" applyAlignment="1">
      <alignment horizontal="center" vertical="distributed"/>
    </xf>
    <xf numFmtId="0" fontId="16" fillId="33" borderId="34" xfId="0" applyFont="1" applyFill="1" applyBorder="1" applyAlignment="1">
      <alignment horizontal="center" vertical="distributed"/>
    </xf>
    <xf numFmtId="0" fontId="0" fillId="33" borderId="34" xfId="0" applyFill="1" applyBorder="1" applyAlignment="1">
      <alignment horizontal="center" vertical="distributed"/>
    </xf>
    <xf numFmtId="0" fontId="0" fillId="33" borderId="31" xfId="0" applyFont="1" applyFill="1" applyBorder="1" applyAlignment="1">
      <alignment horizontal="center" vertical="distributed"/>
    </xf>
    <xf numFmtId="0" fontId="0" fillId="33" borderId="34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left" vertical="distributed"/>
    </xf>
    <xf numFmtId="0" fontId="24" fillId="33" borderId="66" xfId="0" applyFont="1" applyFill="1" applyBorder="1" applyAlignment="1">
      <alignment horizontal="left" vertical="distributed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0" fontId="33" fillId="36" borderId="68" xfId="57" applyNumberFormat="1" applyFont="1" applyFill="1" applyBorder="1" applyAlignment="1">
      <alignment horizontal="center" vertical="center"/>
      <protection/>
    </xf>
    <xf numFmtId="10" fontId="33" fillId="36" borderId="69" xfId="57" applyNumberFormat="1" applyFont="1" applyFill="1" applyBorder="1" applyAlignment="1">
      <alignment horizontal="center" vertical="center"/>
      <protection/>
    </xf>
    <xf numFmtId="0" fontId="33" fillId="37" borderId="32" xfId="57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2" fillId="37" borderId="70" xfId="57" applyFont="1" applyFill="1" applyBorder="1" applyAlignment="1">
      <alignment horizontal="center" vertical="center"/>
      <protection/>
    </xf>
    <xf numFmtId="0" fontId="32" fillId="37" borderId="71" xfId="57" applyFont="1" applyFill="1" applyBorder="1" applyAlignment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 2 4" xfId="62"/>
    <cellStyle name="Separador de milhares_PonteS.Francisco.PREÇO.2006.197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38" t="s">
        <v>67</v>
      </c>
      <c r="C26" s="138"/>
      <c r="D26" s="138"/>
      <c r="E26" s="138"/>
      <c r="F26" s="138"/>
      <c r="G26" s="138"/>
      <c r="H26" s="138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51"/>
  <sheetViews>
    <sheetView tabSelected="1" view="pageBreakPreview" zoomScaleSheetLayoutView="100" workbookViewId="0" topLeftCell="A1">
      <selection activeCell="K7" sqref="K7"/>
    </sheetView>
  </sheetViews>
  <sheetFormatPr defaultColWidth="9.140625" defaultRowHeight="15" customHeight="1"/>
  <cols>
    <col min="1" max="1" width="11.140625" style="1" customWidth="1"/>
    <col min="2" max="2" width="35.421875" style="1" customWidth="1"/>
    <col min="3" max="3" width="10.140625" style="1" customWidth="1"/>
    <col min="4" max="4" width="7.140625" style="1" customWidth="1"/>
    <col min="5" max="5" width="12.421875" style="1" customWidth="1"/>
    <col min="6" max="6" width="6.57421875" style="1" customWidth="1"/>
    <col min="7" max="7" width="10.57421875" style="1" customWidth="1"/>
    <col min="8" max="8" width="11.28125" style="34" customWidth="1"/>
    <col min="9" max="9" width="11.28125" style="34" bestFit="1" customWidth="1"/>
    <col min="10" max="10" width="1.28515625" style="1" customWidth="1"/>
    <col min="11" max="12" width="15.00390625" style="1" customWidth="1"/>
    <col min="13" max="13" width="14.28125" style="1" customWidth="1"/>
    <col min="14" max="16384" width="9.140625" style="1" customWidth="1"/>
  </cols>
  <sheetData>
    <row r="1" spans="1:9" ht="27.75" customHeight="1">
      <c r="A1" s="157" t="s">
        <v>48</v>
      </c>
      <c r="B1" s="158"/>
      <c r="C1" s="158"/>
      <c r="D1" s="158"/>
      <c r="E1" s="158"/>
      <c r="F1" s="158"/>
      <c r="G1" s="158"/>
      <c r="H1" s="158"/>
      <c r="I1" s="159"/>
    </row>
    <row r="2" spans="1:9" ht="15" customHeight="1">
      <c r="A2" s="160" t="s">
        <v>142</v>
      </c>
      <c r="B2" s="161"/>
      <c r="C2" s="161"/>
      <c r="D2" s="161"/>
      <c r="E2" s="161"/>
      <c r="F2" s="161"/>
      <c r="G2" s="161"/>
      <c r="H2" s="161"/>
      <c r="I2" s="162"/>
    </row>
    <row r="3" spans="1:11" ht="15" customHeight="1">
      <c r="A3" s="163" t="s">
        <v>147</v>
      </c>
      <c r="B3" s="164"/>
      <c r="C3" s="164"/>
      <c r="D3" s="164"/>
      <c r="E3" s="164"/>
      <c r="F3" s="164"/>
      <c r="G3" s="164"/>
      <c r="H3" s="164"/>
      <c r="I3" s="165"/>
      <c r="K3" s="2"/>
    </row>
    <row r="4" spans="1:11" ht="15" customHeight="1">
      <c r="A4" s="163"/>
      <c r="B4" s="164"/>
      <c r="C4" s="164"/>
      <c r="D4" s="164"/>
      <c r="E4" s="164"/>
      <c r="F4" s="164"/>
      <c r="G4" s="164"/>
      <c r="H4" s="164"/>
      <c r="I4" s="165"/>
      <c r="K4" s="2"/>
    </row>
    <row r="5" spans="1:11" ht="15" customHeight="1">
      <c r="A5" s="163"/>
      <c r="B5" s="164"/>
      <c r="C5" s="164"/>
      <c r="D5" s="164"/>
      <c r="E5" s="164"/>
      <c r="F5" s="164"/>
      <c r="G5" s="164"/>
      <c r="H5" s="164"/>
      <c r="I5" s="165"/>
      <c r="K5" s="2"/>
    </row>
    <row r="6" spans="1:9" ht="12.75">
      <c r="A6" s="42"/>
      <c r="B6" s="43"/>
      <c r="C6" s="43"/>
      <c r="D6" s="43"/>
      <c r="E6" s="43"/>
      <c r="F6" s="43"/>
      <c r="G6" s="43"/>
      <c r="H6" s="43"/>
      <c r="I6" s="44"/>
    </row>
    <row r="7" spans="1:9" ht="18.75" thickBot="1">
      <c r="A7" s="139" t="s">
        <v>144</v>
      </c>
      <c r="B7" s="140"/>
      <c r="C7" s="140"/>
      <c r="D7" s="140"/>
      <c r="E7" s="140"/>
      <c r="F7" s="140"/>
      <c r="G7" s="140"/>
      <c r="H7" s="140"/>
      <c r="I7" s="141"/>
    </row>
    <row r="8" spans="1:9" ht="15" customHeight="1">
      <c r="A8" s="142" t="s">
        <v>2</v>
      </c>
      <c r="B8" s="143"/>
      <c r="C8" s="148" t="s">
        <v>3</v>
      </c>
      <c r="D8" s="148" t="s">
        <v>4</v>
      </c>
      <c r="E8" s="148" t="s">
        <v>141</v>
      </c>
      <c r="F8" s="148" t="s">
        <v>13</v>
      </c>
      <c r="G8" s="148" t="s">
        <v>140</v>
      </c>
      <c r="H8" s="169" t="s">
        <v>14</v>
      </c>
      <c r="I8" s="166" t="s">
        <v>139</v>
      </c>
    </row>
    <row r="9" spans="1:9" ht="15" customHeight="1">
      <c r="A9" s="144"/>
      <c r="B9" s="145"/>
      <c r="C9" s="149"/>
      <c r="D9" s="149"/>
      <c r="E9" s="149"/>
      <c r="F9" s="149"/>
      <c r="G9" s="149"/>
      <c r="H9" s="170"/>
      <c r="I9" s="167"/>
    </row>
    <row r="10" spans="1:9" ht="15" customHeight="1" thickBot="1">
      <c r="A10" s="146"/>
      <c r="B10" s="147"/>
      <c r="C10" s="150"/>
      <c r="D10" s="150"/>
      <c r="E10" s="150"/>
      <c r="F10" s="150"/>
      <c r="G10" s="150"/>
      <c r="H10" s="171"/>
      <c r="I10" s="168"/>
    </row>
    <row r="11" spans="1:9" ht="15" customHeight="1">
      <c r="A11" s="3" t="s">
        <v>0</v>
      </c>
      <c r="B11" s="37"/>
      <c r="C11" s="38"/>
      <c r="D11" s="39"/>
      <c r="E11" s="39"/>
      <c r="F11" s="39"/>
      <c r="G11" s="39"/>
      <c r="H11" s="39"/>
      <c r="I11" s="40"/>
    </row>
    <row r="12" spans="1:9" ht="15" customHeight="1">
      <c r="A12" s="4" t="s">
        <v>5</v>
      </c>
      <c r="B12" s="5"/>
      <c r="C12" s="6"/>
      <c r="D12" s="6"/>
      <c r="E12" s="6"/>
      <c r="F12" s="6"/>
      <c r="G12" s="6"/>
      <c r="H12" s="6"/>
      <c r="I12" s="7"/>
    </row>
    <row r="13" spans="1:148" ht="15" customHeight="1">
      <c r="A13" s="8" t="s">
        <v>150</v>
      </c>
      <c r="B13" s="9"/>
      <c r="C13" s="10"/>
      <c r="D13" s="6"/>
      <c r="E13" s="6"/>
      <c r="F13" s="6"/>
      <c r="G13" s="6"/>
      <c r="H13" s="6"/>
      <c r="I13" s="7"/>
      <c r="J13" s="11"/>
      <c r="K13" s="11"/>
      <c r="L13" s="12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</row>
    <row r="14" spans="1:148" ht="15" customHeight="1">
      <c r="A14" s="12"/>
      <c r="B14" s="6"/>
      <c r="C14" s="13"/>
      <c r="D14" s="14"/>
      <c r="E14" s="13"/>
      <c r="F14" s="13"/>
      <c r="G14" s="15"/>
      <c r="H14" s="16"/>
      <c r="I14" s="17"/>
      <c r="J14" s="11"/>
      <c r="K14" s="134" t="s">
        <v>148</v>
      </c>
      <c r="L1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</row>
    <row r="15" spans="1:148" ht="15" customHeight="1">
      <c r="A15" s="12" t="s">
        <v>145</v>
      </c>
      <c r="B15" s="6"/>
      <c r="C15" s="13" t="s">
        <v>134</v>
      </c>
      <c r="D15" s="14">
        <v>1</v>
      </c>
      <c r="E15" s="13">
        <v>90</v>
      </c>
      <c r="F15" s="13">
        <v>1</v>
      </c>
      <c r="G15" s="45">
        <f>D15*E15*F15/100</f>
        <v>0.9</v>
      </c>
      <c r="H15" s="16">
        <v>14350.43</v>
      </c>
      <c r="I15" s="17">
        <f>TRUNC(H15*G15,2)</f>
        <v>12915.38</v>
      </c>
      <c r="J15" s="11"/>
      <c r="K15" s="135">
        <v>40938</v>
      </c>
      <c r="L15" s="12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</row>
    <row r="16" spans="1:148" ht="15" customHeight="1">
      <c r="A16" s="12"/>
      <c r="B16" s="6"/>
      <c r="C16" s="13"/>
      <c r="D16" s="14"/>
      <c r="E16" s="13"/>
      <c r="F16" s="13"/>
      <c r="G16" s="45"/>
      <c r="H16" s="16"/>
      <c r="I16" s="17"/>
      <c r="J16" s="11"/>
      <c r="K16" s="13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</row>
    <row r="17" spans="1:148" ht="15" customHeight="1">
      <c r="A17" s="12"/>
      <c r="B17" s="6"/>
      <c r="C17" s="13"/>
      <c r="D17" s="14"/>
      <c r="E17" s="13"/>
      <c r="F17" s="13"/>
      <c r="G17" s="45"/>
      <c r="H17" s="16"/>
      <c r="I17" s="17"/>
      <c r="J17" s="11"/>
      <c r="K17" s="1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</row>
    <row r="18" spans="1:10" s="19" customFormat="1" ht="15" customHeight="1">
      <c r="A18" s="12"/>
      <c r="B18" s="6"/>
      <c r="C18" s="13"/>
      <c r="D18" s="20"/>
      <c r="E18" s="13"/>
      <c r="F18" s="13"/>
      <c r="G18" s="45"/>
      <c r="H18" s="16"/>
      <c r="I18" s="17"/>
      <c r="J18" s="18"/>
    </row>
    <row r="19" spans="1:10" s="19" customFormat="1" ht="15" customHeight="1">
      <c r="A19" s="12"/>
      <c r="B19" s="6"/>
      <c r="C19" s="6"/>
      <c r="D19" s="6"/>
      <c r="E19" s="6"/>
      <c r="F19" s="6"/>
      <c r="G19" s="6"/>
      <c r="H19" s="6"/>
      <c r="I19" s="7"/>
      <c r="J19" s="18"/>
    </row>
    <row r="20" spans="1:11" s="19" customFormat="1" ht="15" customHeight="1">
      <c r="A20" s="8" t="s">
        <v>18</v>
      </c>
      <c r="B20" s="6"/>
      <c r="C20" s="6"/>
      <c r="D20" s="6"/>
      <c r="E20" s="6"/>
      <c r="F20" s="6"/>
      <c r="G20" s="6"/>
      <c r="H20" s="6"/>
      <c r="I20" s="7"/>
      <c r="J20" s="18"/>
      <c r="K20" s="21"/>
    </row>
    <row r="21" spans="1:11" s="19" customFormat="1" ht="15" customHeight="1">
      <c r="A21" s="22" t="s">
        <v>146</v>
      </c>
      <c r="B21" s="23"/>
      <c r="C21" s="13" t="s">
        <v>135</v>
      </c>
      <c r="D21" s="20">
        <v>1</v>
      </c>
      <c r="E21" s="13">
        <v>90</v>
      </c>
      <c r="F21" s="13">
        <v>1</v>
      </c>
      <c r="G21" s="45">
        <f>D21*E21*F21/100</f>
        <v>0.9</v>
      </c>
      <c r="H21" s="16">
        <v>3667.16</v>
      </c>
      <c r="I21" s="17">
        <f>TRUNC(H21*G21,2)</f>
        <v>3300.44</v>
      </c>
      <c r="J21" s="18"/>
      <c r="K21" s="136">
        <v>40931</v>
      </c>
    </row>
    <row r="22" spans="1:10" s="19" customFormat="1" ht="15" customHeight="1">
      <c r="A22" s="25"/>
      <c r="B22" s="26"/>
      <c r="C22" s="6"/>
      <c r="D22" s="6"/>
      <c r="E22" s="6"/>
      <c r="F22" s="6"/>
      <c r="G22" s="6"/>
      <c r="H22" s="6"/>
      <c r="I22" s="7"/>
      <c r="J22" s="18"/>
    </row>
    <row r="23" spans="1:11" s="19" customFormat="1" ht="15" customHeight="1">
      <c r="A23" s="8" t="s">
        <v>19</v>
      </c>
      <c r="B23" s="6"/>
      <c r="C23" s="6"/>
      <c r="D23" s="6"/>
      <c r="E23" s="6"/>
      <c r="F23" s="6"/>
      <c r="G23" s="6"/>
      <c r="H23" s="6"/>
      <c r="I23" s="7"/>
      <c r="J23" s="18"/>
      <c r="K23" s="21"/>
    </row>
    <row r="24" spans="1:12" s="19" customFormat="1" ht="15" customHeight="1">
      <c r="A24" s="22"/>
      <c r="B24" s="26"/>
      <c r="C24" s="13"/>
      <c r="D24" s="20"/>
      <c r="E24" s="13"/>
      <c r="F24" s="13"/>
      <c r="G24" s="15"/>
      <c r="H24" s="24"/>
      <c r="I24" s="17"/>
      <c r="J24" s="18"/>
      <c r="K24" s="21"/>
      <c r="L24" s="21"/>
    </row>
    <row r="25" spans="1:9" s="19" customFormat="1" ht="15" customHeight="1">
      <c r="A25" s="174"/>
      <c r="B25" s="175"/>
      <c r="C25" s="175"/>
      <c r="D25" s="175"/>
      <c r="E25" s="175"/>
      <c r="F25" s="175"/>
      <c r="G25" s="175"/>
      <c r="H25" s="24" t="s">
        <v>6</v>
      </c>
      <c r="I25" s="27">
        <f>SUM(I15:I24)</f>
        <v>16215.82</v>
      </c>
    </row>
    <row r="26" spans="1:13" s="19" customFormat="1" ht="15" customHeight="1">
      <c r="A26" s="8" t="s">
        <v>151</v>
      </c>
      <c r="B26" s="6"/>
      <c r="C26" s="6"/>
      <c r="D26" s="6"/>
      <c r="E26" s="6"/>
      <c r="F26" s="6"/>
      <c r="G26" s="6"/>
      <c r="H26" s="24" t="s">
        <v>7</v>
      </c>
      <c r="I26" s="27"/>
      <c r="L26" s="122"/>
      <c r="M26" s="123"/>
    </row>
    <row r="27" spans="1:13" s="19" customFormat="1" ht="15" customHeight="1">
      <c r="A27" s="8" t="s">
        <v>49</v>
      </c>
      <c r="B27" s="28"/>
      <c r="C27" s="6"/>
      <c r="D27" s="6"/>
      <c r="E27" s="6"/>
      <c r="F27" s="6"/>
      <c r="G27" s="6"/>
      <c r="H27" s="24" t="s">
        <v>8</v>
      </c>
      <c r="I27" s="27">
        <f>TRUNC(I25*0.3,2)</f>
        <v>4864.74</v>
      </c>
      <c r="L27" s="122"/>
      <c r="M27" s="123"/>
    </row>
    <row r="28" spans="1:13" s="19" customFormat="1" ht="15" customHeight="1">
      <c r="A28" s="12"/>
      <c r="B28" s="6"/>
      <c r="C28" s="6"/>
      <c r="D28" s="6"/>
      <c r="E28" s="6"/>
      <c r="F28" s="6"/>
      <c r="G28" s="6"/>
      <c r="H28" s="6"/>
      <c r="I28" s="7"/>
      <c r="L28" s="122"/>
      <c r="M28" s="124"/>
    </row>
    <row r="29" spans="1:9" s="19" customFormat="1" ht="15" customHeight="1">
      <c r="A29" s="154" t="s">
        <v>9</v>
      </c>
      <c r="B29" s="155"/>
      <c r="C29" s="155"/>
      <c r="D29" s="155"/>
      <c r="E29" s="155"/>
      <c r="F29" s="155"/>
      <c r="G29" s="155"/>
      <c r="H29" s="155"/>
      <c r="I29" s="156"/>
    </row>
    <row r="30" spans="1:9" s="19" customFormat="1" ht="15" customHeight="1">
      <c r="A30" s="154" t="s">
        <v>44</v>
      </c>
      <c r="B30" s="155"/>
      <c r="C30" s="155"/>
      <c r="D30" s="155"/>
      <c r="E30" s="155"/>
      <c r="F30" s="155"/>
      <c r="G30" s="155"/>
      <c r="H30" s="155"/>
      <c r="I30" s="156"/>
    </row>
    <row r="31" spans="1:9" s="19" customFormat="1" ht="15" customHeight="1">
      <c r="A31" s="22"/>
      <c r="B31" s="26"/>
      <c r="C31" s="28"/>
      <c r="D31" s="20"/>
      <c r="E31" s="29"/>
      <c r="F31" s="13"/>
      <c r="G31" s="15"/>
      <c r="H31" s="24"/>
      <c r="I31" s="17"/>
    </row>
    <row r="32" spans="1:9" s="19" customFormat="1" ht="15" customHeight="1">
      <c r="A32" s="94" t="s">
        <v>45</v>
      </c>
      <c r="B32" s="87"/>
      <c r="C32" s="88"/>
      <c r="D32" s="89"/>
      <c r="E32" s="90"/>
      <c r="F32" s="91"/>
      <c r="G32" s="92"/>
      <c r="H32" s="93"/>
      <c r="I32" s="17"/>
    </row>
    <row r="33" spans="1:9" s="19" customFormat="1" ht="15" customHeight="1">
      <c r="A33" s="22" t="s">
        <v>43</v>
      </c>
      <c r="B33" s="87"/>
      <c r="C33" s="88"/>
      <c r="D33" s="20">
        <v>1</v>
      </c>
      <c r="E33" s="90"/>
      <c r="F33" s="91"/>
      <c r="G33" s="92"/>
      <c r="H33" s="24">
        <f>'Serviços gráficos'!L17</f>
        <v>467.0799999999999</v>
      </c>
      <c r="I33" s="17">
        <f>D33*H33</f>
        <v>467.0799999999999</v>
      </c>
    </row>
    <row r="34" spans="1:9" s="19" customFormat="1" ht="15" customHeight="1">
      <c r="A34" s="12"/>
      <c r="B34" s="6"/>
      <c r="C34" s="6"/>
      <c r="D34" s="6"/>
      <c r="E34" s="6"/>
      <c r="F34" s="6"/>
      <c r="G34" s="6"/>
      <c r="H34" s="6" t="s">
        <v>46</v>
      </c>
      <c r="I34" s="27">
        <f>SUM(I31:I33)</f>
        <v>467.0799999999999</v>
      </c>
    </row>
    <row r="35" spans="1:9" s="19" customFormat="1" ht="15" customHeight="1">
      <c r="A35" s="12"/>
      <c r="B35" s="6"/>
      <c r="C35" s="6"/>
      <c r="D35" s="6"/>
      <c r="E35" s="6"/>
      <c r="F35" s="6"/>
      <c r="G35" s="6"/>
      <c r="H35" s="6"/>
      <c r="I35" s="27"/>
    </row>
    <row r="36" spans="1:9" s="19" customFormat="1" ht="15" customHeight="1">
      <c r="A36" s="176" t="s">
        <v>15</v>
      </c>
      <c r="B36" s="177"/>
      <c r="C36" s="177"/>
      <c r="D36" s="177"/>
      <c r="E36" s="177"/>
      <c r="F36" s="177"/>
      <c r="G36" s="177"/>
      <c r="H36" s="177"/>
      <c r="I36" s="27">
        <f>I34+I27+I26+I25+K29</f>
        <v>21547.64</v>
      </c>
    </row>
    <row r="37" spans="1:9" s="19" customFormat="1" ht="15" customHeight="1">
      <c r="A37" s="12"/>
      <c r="B37" s="6"/>
      <c r="C37" s="6"/>
      <c r="D37" s="6"/>
      <c r="E37" s="6"/>
      <c r="F37" s="6"/>
      <c r="G37" s="6"/>
      <c r="H37" s="6"/>
      <c r="I37" s="7"/>
    </row>
    <row r="38" spans="1:9" s="19" customFormat="1" ht="15" customHeight="1">
      <c r="A38" s="154" t="s">
        <v>1</v>
      </c>
      <c r="B38" s="155"/>
      <c r="C38" s="155"/>
      <c r="D38" s="155"/>
      <c r="E38" s="155"/>
      <c r="F38" s="155"/>
      <c r="G38" s="155"/>
      <c r="H38" s="155"/>
      <c r="I38" s="156"/>
    </row>
    <row r="39" spans="1:9" s="19" customFormat="1" ht="15" customHeight="1">
      <c r="A39" s="30" t="s">
        <v>10</v>
      </c>
      <c r="B39" s="28"/>
      <c r="C39" s="28"/>
      <c r="D39" s="28"/>
      <c r="E39" s="151" t="s">
        <v>11</v>
      </c>
      <c r="F39" s="152"/>
      <c r="G39" s="152"/>
      <c r="H39" s="153"/>
      <c r="I39" s="17">
        <f>I36*12%</f>
        <v>2585.7167999999997</v>
      </c>
    </row>
    <row r="40" spans="1:9" s="19" customFormat="1" ht="15" customHeight="1">
      <c r="A40" s="30" t="s">
        <v>63</v>
      </c>
      <c r="B40" s="28"/>
      <c r="C40" s="28"/>
      <c r="D40" s="151" t="s">
        <v>12</v>
      </c>
      <c r="E40" s="152"/>
      <c r="F40" s="152"/>
      <c r="G40" s="152"/>
      <c r="H40" s="153"/>
      <c r="I40" s="17">
        <f>(I36+I39)*13.96%</f>
        <v>3369.0166092799996</v>
      </c>
    </row>
    <row r="41" spans="1:12" s="19" customFormat="1" ht="15" customHeight="1">
      <c r="A41" s="176" t="s">
        <v>16</v>
      </c>
      <c r="B41" s="177"/>
      <c r="C41" s="177"/>
      <c r="D41" s="177"/>
      <c r="E41" s="177"/>
      <c r="F41" s="177"/>
      <c r="G41" s="177"/>
      <c r="H41" s="177"/>
      <c r="I41" s="27">
        <f>I40+I39</f>
        <v>5954.733409279999</v>
      </c>
      <c r="L41" s="31"/>
    </row>
    <row r="42" spans="1:12" s="19" customFormat="1" ht="15" customHeight="1">
      <c r="A42" s="12"/>
      <c r="B42" s="6"/>
      <c r="C42" s="6"/>
      <c r="D42" s="6"/>
      <c r="E42" s="6"/>
      <c r="F42" s="6"/>
      <c r="G42" s="6"/>
      <c r="H42" s="6"/>
      <c r="I42" s="27"/>
      <c r="L42" s="31"/>
    </row>
    <row r="43" spans="1:12" s="19" customFormat="1" ht="15" customHeight="1" thickBot="1">
      <c r="A43" s="172" t="s">
        <v>51</v>
      </c>
      <c r="B43" s="173"/>
      <c r="C43" s="173"/>
      <c r="D43" s="173"/>
      <c r="E43" s="173"/>
      <c r="F43" s="173"/>
      <c r="G43" s="173"/>
      <c r="H43" s="173"/>
      <c r="I43" s="32">
        <f>I41+I36</f>
        <v>27502.37340928</v>
      </c>
      <c r="L43" s="31"/>
    </row>
    <row r="44" ht="15" customHeight="1">
      <c r="H44" s="33"/>
    </row>
    <row r="45" spans="1:11" ht="15" customHeight="1">
      <c r="A45" s="1" t="s">
        <v>143</v>
      </c>
      <c r="E45" s="35"/>
      <c r="K45" s="41"/>
    </row>
    <row r="46" spans="5:11" ht="15" customHeight="1">
      <c r="E46" s="36"/>
      <c r="G46"/>
      <c r="H46"/>
      <c r="I46"/>
      <c r="J46"/>
      <c r="K46"/>
    </row>
    <row r="47" spans="7:11" ht="15" customHeight="1">
      <c r="G47"/>
      <c r="H47"/>
      <c r="I47"/>
      <c r="J47"/>
      <c r="K47"/>
    </row>
    <row r="48" spans="7:11" ht="15" customHeight="1">
      <c r="G48"/>
      <c r="H48"/>
      <c r="I48"/>
      <c r="J48"/>
      <c r="K48" s="125"/>
    </row>
    <row r="49" spans="7:11" ht="15" customHeight="1">
      <c r="G49"/>
      <c r="H49"/>
      <c r="I49"/>
      <c r="J49"/>
      <c r="K49" s="125"/>
    </row>
    <row r="50" spans="8:9" ht="15" customHeight="1">
      <c r="H50" s="137" t="s">
        <v>149</v>
      </c>
      <c r="I50" s="137">
        <f>I43/1.2493</f>
        <v>22014.226694372846</v>
      </c>
    </row>
    <row r="51" spans="8:9" ht="15" customHeight="1">
      <c r="H51"/>
      <c r="I51"/>
    </row>
  </sheetData>
  <sheetProtection/>
  <mergeCells count="23">
    <mergeCell ref="A43:H43"/>
    <mergeCell ref="A25:G25"/>
    <mergeCell ref="A36:H36"/>
    <mergeCell ref="D40:H40"/>
    <mergeCell ref="A41:H41"/>
    <mergeCell ref="A38:I38"/>
    <mergeCell ref="A1:I1"/>
    <mergeCell ref="A2:I2"/>
    <mergeCell ref="A3:I3"/>
    <mergeCell ref="A4:I4"/>
    <mergeCell ref="A5:I5"/>
    <mergeCell ref="I8:I10"/>
    <mergeCell ref="H8:H10"/>
    <mergeCell ref="D8:D10"/>
    <mergeCell ref="E8:E10"/>
    <mergeCell ref="F8:F10"/>
    <mergeCell ref="A7:I7"/>
    <mergeCell ref="A8:B10"/>
    <mergeCell ref="C8:C10"/>
    <mergeCell ref="E39:H39"/>
    <mergeCell ref="A29:I29"/>
    <mergeCell ref="A30:I30"/>
    <mergeCell ref="G8:G10"/>
  </mergeCells>
  <printOptions/>
  <pageMargins left="0.5" right="0.17" top="0.52" bottom="0.49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zoomScalePageLayoutView="0" workbookViewId="0" topLeftCell="A7">
      <selection activeCell="J26" sqref="J26"/>
    </sheetView>
  </sheetViews>
  <sheetFormatPr defaultColWidth="9.140625" defaultRowHeight="12.75"/>
  <cols>
    <col min="1" max="1" width="21.00390625" style="56" customWidth="1"/>
    <col min="2" max="2" width="8.8515625" style="56" bestFit="1" customWidth="1"/>
    <col min="3" max="3" width="30.00390625" style="56" customWidth="1"/>
    <col min="4" max="4" width="6.28125" style="56" customWidth="1"/>
    <col min="5" max="5" width="10.28125" style="56" bestFit="1" customWidth="1"/>
    <col min="6" max="6" width="9.57421875" style="56" customWidth="1"/>
    <col min="7" max="7" width="6.7109375" style="56" bestFit="1" customWidth="1"/>
    <col min="8" max="8" width="10.00390625" style="56" customWidth="1"/>
    <col min="9" max="9" width="9.28125" style="56" customWidth="1"/>
    <col min="10" max="10" width="13.421875" style="56" customWidth="1"/>
    <col min="11" max="11" width="13.7109375" style="56" customWidth="1"/>
    <col min="12" max="12" width="12.00390625" style="56" customWidth="1"/>
    <col min="13" max="13" width="9.140625" style="56" customWidth="1"/>
    <col min="14" max="14" width="9.57421875" style="56" bestFit="1" customWidth="1"/>
    <col min="15" max="16384" width="9.140625" style="56" customWidth="1"/>
  </cols>
  <sheetData>
    <row r="1" spans="1:12" ht="20.25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0" ht="16.5">
      <c r="A2" s="191" t="s">
        <v>20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6.5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ht="18">
      <c r="A7" s="180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ht="12.75">
      <c r="J8" s="57" t="s">
        <v>138</v>
      </c>
    </row>
    <row r="9" ht="13.5" thickBot="1"/>
    <row r="10" spans="1:12" ht="12.75">
      <c r="A10" s="187" t="s">
        <v>25</v>
      </c>
      <c r="B10" s="189" t="s">
        <v>26</v>
      </c>
      <c r="C10" s="178" t="s">
        <v>27</v>
      </c>
      <c r="D10" s="185" t="s">
        <v>28</v>
      </c>
      <c r="E10" s="186"/>
      <c r="F10" s="194" t="s">
        <v>29</v>
      </c>
      <c r="G10" s="186" t="s">
        <v>30</v>
      </c>
      <c r="H10" s="186" t="s">
        <v>39</v>
      </c>
      <c r="I10" s="186" t="s">
        <v>40</v>
      </c>
      <c r="J10" s="197" t="s">
        <v>31</v>
      </c>
      <c r="K10" s="186" t="s">
        <v>32</v>
      </c>
      <c r="L10" s="178" t="s">
        <v>41</v>
      </c>
    </row>
    <row r="11" spans="1:12" ht="26.25" thickBot="1">
      <c r="A11" s="188"/>
      <c r="B11" s="190"/>
      <c r="C11" s="179"/>
      <c r="D11" s="77" t="s">
        <v>36</v>
      </c>
      <c r="E11" s="78" t="s">
        <v>35</v>
      </c>
      <c r="F11" s="195"/>
      <c r="G11" s="196"/>
      <c r="H11" s="196"/>
      <c r="I11" s="196"/>
      <c r="J11" s="198"/>
      <c r="K11" s="196"/>
      <c r="L11" s="179"/>
    </row>
    <row r="12" spans="1:12" ht="12.75" customHeight="1">
      <c r="A12" s="181" t="s">
        <v>137</v>
      </c>
      <c r="B12" s="79">
        <v>1</v>
      </c>
      <c r="C12" s="84" t="s">
        <v>52</v>
      </c>
      <c r="D12" s="81">
        <v>2</v>
      </c>
      <c r="E12" s="71">
        <v>2.5</v>
      </c>
      <c r="F12" s="72">
        <f>D12*E12</f>
        <v>5</v>
      </c>
      <c r="G12" s="73" t="s">
        <v>37</v>
      </c>
      <c r="H12" s="74">
        <v>250</v>
      </c>
      <c r="I12" s="74">
        <v>2</v>
      </c>
      <c r="J12" s="75">
        <v>0.25</v>
      </c>
      <c r="K12" s="71">
        <f>J12*I12*H12</f>
        <v>125</v>
      </c>
      <c r="L12" s="76">
        <f>K12+F12</f>
        <v>130</v>
      </c>
    </row>
    <row r="13" spans="1:12" ht="12.75" customHeight="1">
      <c r="A13" s="182"/>
      <c r="B13" s="80">
        <v>2</v>
      </c>
      <c r="C13" s="86" t="s">
        <v>33</v>
      </c>
      <c r="D13" s="83">
        <v>2</v>
      </c>
      <c r="E13" s="59">
        <v>0</v>
      </c>
      <c r="F13" s="61">
        <f>D13*E13</f>
        <v>0</v>
      </c>
      <c r="G13" s="60" t="s">
        <v>37</v>
      </c>
      <c r="H13" s="58">
        <v>0</v>
      </c>
      <c r="I13" s="58">
        <v>2</v>
      </c>
      <c r="J13" s="62">
        <v>0.25</v>
      </c>
      <c r="K13" s="59">
        <f>J13*I13*H13</f>
        <v>0</v>
      </c>
      <c r="L13" s="63">
        <f>K13+F13</f>
        <v>0</v>
      </c>
    </row>
    <row r="14" spans="1:12" ht="12.75" customHeight="1" thickBot="1">
      <c r="A14" s="183"/>
      <c r="B14" s="118">
        <v>3</v>
      </c>
      <c r="C14" s="85" t="s">
        <v>34</v>
      </c>
      <c r="D14" s="83">
        <v>3</v>
      </c>
      <c r="E14" s="59">
        <v>3.5</v>
      </c>
      <c r="F14" s="61">
        <f>D14*E14</f>
        <v>10.5</v>
      </c>
      <c r="G14" s="60" t="s">
        <v>136</v>
      </c>
      <c r="H14" s="130">
        <v>10</v>
      </c>
      <c r="I14" s="58">
        <v>2</v>
      </c>
      <c r="J14" s="62">
        <v>8</v>
      </c>
      <c r="K14" s="59">
        <f>J14*I14*H14</f>
        <v>160</v>
      </c>
      <c r="L14" s="63">
        <f>K14+F14</f>
        <v>170.5</v>
      </c>
    </row>
    <row r="15" spans="1:12" ht="12.75" customHeight="1" thickBot="1">
      <c r="A15" s="183"/>
      <c r="B15" s="80">
        <v>4</v>
      </c>
      <c r="C15" s="85" t="s">
        <v>34</v>
      </c>
      <c r="D15" s="119"/>
      <c r="E15" s="120"/>
      <c r="F15" s="61">
        <f>D15*E15</f>
        <v>0</v>
      </c>
      <c r="G15" s="121" t="s">
        <v>38</v>
      </c>
      <c r="H15" s="133">
        <v>11.898571428571426</v>
      </c>
      <c r="I15" s="58">
        <v>2</v>
      </c>
      <c r="J15" s="62">
        <v>7</v>
      </c>
      <c r="K15" s="59">
        <f>J15*I15*H15</f>
        <v>166.57999999999996</v>
      </c>
      <c r="L15" s="63">
        <f>K15+F15</f>
        <v>166.57999999999996</v>
      </c>
    </row>
    <row r="16" spans="1:12" ht="13.5" thickBot="1">
      <c r="A16" s="184"/>
      <c r="B16" s="118">
        <v>5</v>
      </c>
      <c r="C16" s="85" t="s">
        <v>34</v>
      </c>
      <c r="D16" s="82"/>
      <c r="E16" s="64">
        <v>2.5</v>
      </c>
      <c r="F16" s="61">
        <f>D16*E16</f>
        <v>0</v>
      </c>
      <c r="G16" s="65" t="s">
        <v>37</v>
      </c>
      <c r="H16" s="66"/>
      <c r="I16" s="66">
        <v>2</v>
      </c>
      <c r="J16" s="67">
        <v>0.5</v>
      </c>
      <c r="K16" s="64">
        <f>J16*I16*H16</f>
        <v>0</v>
      </c>
      <c r="L16" s="68">
        <f>K16+F16</f>
        <v>0</v>
      </c>
    </row>
    <row r="17" spans="11:14" ht="13.5" thickBot="1">
      <c r="K17" s="69" t="s">
        <v>42</v>
      </c>
      <c r="L17" s="70">
        <f>SUM(L12:L16)</f>
        <v>467.0799999999999</v>
      </c>
      <c r="N17" s="128"/>
    </row>
    <row r="19" ht="12.75">
      <c r="L19" s="129"/>
    </row>
    <row r="20" ht="12.75">
      <c r="L20" s="128"/>
    </row>
    <row r="22" ht="12.75">
      <c r="L22" s="129"/>
    </row>
  </sheetData>
  <sheetProtection/>
  <mergeCells count="17">
    <mergeCell ref="A2:J2"/>
    <mergeCell ref="A4:J4"/>
    <mergeCell ref="A1:L1"/>
    <mergeCell ref="A5:J5"/>
    <mergeCell ref="F10:F11"/>
    <mergeCell ref="G10:G11"/>
    <mergeCell ref="H10:H11"/>
    <mergeCell ref="I10:I11"/>
    <mergeCell ref="J10:J11"/>
    <mergeCell ref="K10:K11"/>
    <mergeCell ref="L10:L11"/>
    <mergeCell ref="A7:L7"/>
    <mergeCell ref="A12:A16"/>
    <mergeCell ref="D10:E10"/>
    <mergeCell ref="A10:A11"/>
    <mergeCell ref="B10:B11"/>
    <mergeCell ref="C10:C11"/>
  </mergeCells>
  <printOptions/>
  <pageMargins left="0.28" right="0.24" top="0.75" bottom="0.984251969" header="0.492125985" footer="0.49212598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97" bestFit="1" customWidth="1"/>
    <col min="2" max="2" width="18.00390625" style="97" bestFit="1" customWidth="1"/>
    <col min="3" max="3" width="17.8515625" style="97" customWidth="1"/>
    <col min="4" max="16384" width="9.140625" style="97" customWidth="1"/>
  </cols>
  <sheetData>
    <row r="1" spans="1:13" ht="20.25">
      <c r="A1" s="201" t="s">
        <v>17</v>
      </c>
      <c r="B1" s="201"/>
      <c r="C1" s="201"/>
      <c r="D1" s="52"/>
      <c r="E1" s="52"/>
      <c r="F1" s="52"/>
      <c r="G1" s="52"/>
      <c r="H1" s="52"/>
      <c r="I1" s="52"/>
      <c r="J1" s="52"/>
      <c r="K1" s="52"/>
      <c r="L1" s="52"/>
      <c r="M1" s="46"/>
    </row>
    <row r="2" spans="1:13" ht="20.25">
      <c r="A2" s="50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6"/>
    </row>
    <row r="3" spans="1:13" ht="33.75" customHeight="1" thickBot="1">
      <c r="A3" s="202" t="s">
        <v>50</v>
      </c>
      <c r="B3" s="202"/>
      <c r="C3" s="202"/>
      <c r="D3" s="52"/>
      <c r="E3" s="52"/>
      <c r="F3" s="52"/>
      <c r="G3" s="52"/>
      <c r="H3" s="52"/>
      <c r="I3" s="52"/>
      <c r="J3" s="52"/>
      <c r="K3" s="52"/>
      <c r="L3" s="52"/>
      <c r="M3" s="46"/>
    </row>
    <row r="4" spans="1:13" ht="31.5">
      <c r="A4" s="54" t="s">
        <v>23</v>
      </c>
      <c r="B4" s="96" t="s">
        <v>54</v>
      </c>
      <c r="C4" s="55" t="s">
        <v>55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9.5" customHeight="1">
      <c r="A5" s="199" t="s">
        <v>53</v>
      </c>
      <c r="B5" s="95">
        <v>0.8</v>
      </c>
      <c r="C5" s="95">
        <v>0.2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9.5" customHeight="1" thickBot="1">
      <c r="A6" s="200"/>
      <c r="B6" s="53">
        <f>B5*'Planilha de Preço_CONSULTORIA'!I43</f>
        <v>22001.898727424003</v>
      </c>
      <c r="C6" s="53">
        <f>C5*'Planilha de Preço_CONSULTORIA'!I43</f>
        <v>5500.474681856001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3" ht="19.5" customHeight="1" thickBot="1">
      <c r="A7" s="48" t="s">
        <v>21</v>
      </c>
      <c r="B7" s="98">
        <f>B5</f>
        <v>0.8</v>
      </c>
      <c r="C7" s="98">
        <f>B7+C5</f>
        <v>1</v>
      </c>
    </row>
    <row r="8" spans="1:3" ht="19.5" customHeight="1" thickBot="1">
      <c r="A8" s="49" t="s">
        <v>22</v>
      </c>
      <c r="B8" s="47">
        <f>B6</f>
        <v>22001.898727424003</v>
      </c>
      <c r="C8" s="47">
        <f>B8+C6</f>
        <v>27502.373409280004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203" t="s">
        <v>64</v>
      </c>
      <c r="B1" s="203"/>
      <c r="C1" s="203"/>
      <c r="D1" s="203"/>
      <c r="E1" s="203"/>
      <c r="F1" s="203"/>
      <c r="G1" s="203"/>
      <c r="H1" s="203"/>
      <c r="I1" s="203"/>
    </row>
    <row r="2" spans="1:9" ht="15" customHeight="1">
      <c r="A2" s="203"/>
      <c r="B2" s="203"/>
      <c r="C2" s="203"/>
      <c r="D2" s="203"/>
      <c r="E2" s="203"/>
      <c r="F2" s="203"/>
      <c r="G2" s="203"/>
      <c r="H2" s="203"/>
      <c r="I2" s="203"/>
    </row>
    <row r="3" spans="1:2" s="102" customFormat="1" ht="15">
      <c r="A3" s="102" t="s">
        <v>56</v>
      </c>
      <c r="B3" s="103">
        <v>0.0165</v>
      </c>
    </row>
    <row r="4" spans="1:2" s="102" customFormat="1" ht="15">
      <c r="A4" s="102" t="s">
        <v>57</v>
      </c>
      <c r="B4" s="103">
        <v>0.076</v>
      </c>
    </row>
    <row r="5" spans="1:2" s="102" customFormat="1" ht="15">
      <c r="A5" s="102" t="s">
        <v>58</v>
      </c>
      <c r="B5" s="103">
        <v>0.03</v>
      </c>
    </row>
    <row r="6" spans="1:3" s="102" customFormat="1" ht="15.75">
      <c r="A6" s="104" t="s">
        <v>59</v>
      </c>
      <c r="B6" s="105">
        <f>SUM(B3:B5)</f>
        <v>0.1225</v>
      </c>
      <c r="C6" s="106" t="s">
        <v>61</v>
      </c>
    </row>
    <row r="7" s="102" customFormat="1" ht="15.75">
      <c r="A7" s="100" t="s">
        <v>66</v>
      </c>
    </row>
    <row r="8" s="102" customFormat="1" ht="15"/>
    <row r="9" spans="1:9" s="102" customFormat="1" ht="15.75" customHeight="1">
      <c r="A9" s="204" t="s">
        <v>65</v>
      </c>
      <c r="B9" s="204"/>
      <c r="C9" s="204"/>
      <c r="D9" s="204"/>
      <c r="E9" s="204"/>
      <c r="F9" s="204"/>
      <c r="G9" s="204"/>
      <c r="H9" s="204"/>
      <c r="I9" s="204"/>
    </row>
    <row r="10" spans="1:9" s="102" customFormat="1" ht="15.75" customHeight="1">
      <c r="A10" s="204"/>
      <c r="B10" s="204"/>
      <c r="C10" s="204"/>
      <c r="D10" s="204"/>
      <c r="E10" s="204"/>
      <c r="F10" s="204"/>
      <c r="G10" s="204"/>
      <c r="H10" s="204"/>
      <c r="I10" s="204"/>
    </row>
    <row r="11" s="102" customFormat="1" ht="15.75">
      <c r="A11" s="101" t="s">
        <v>60</v>
      </c>
    </row>
    <row r="12" s="102" customFormat="1" ht="15"/>
    <row r="13" spans="1:3" s="102" customFormat="1" ht="15.75">
      <c r="A13" s="115" t="s">
        <v>62</v>
      </c>
      <c r="B13" s="115">
        <f>((1/(1-B6))-1)*100</f>
        <v>13.960113960113961</v>
      </c>
      <c r="C13" s="116">
        <f>B13/100</f>
        <v>0.13960113960113962</v>
      </c>
    </row>
    <row r="14" ht="12.75">
      <c r="C14" s="117" t="s">
        <v>133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207" t="s">
        <v>131</v>
      </c>
      <c r="B3" s="207"/>
      <c r="C3" s="207"/>
    </row>
    <row r="4" spans="1:3" ht="16.5">
      <c r="A4" s="108" t="s">
        <v>87</v>
      </c>
      <c r="B4" s="108" t="s">
        <v>2</v>
      </c>
      <c r="C4" s="108" t="s">
        <v>88</v>
      </c>
    </row>
    <row r="5" spans="1:3" ht="16.5">
      <c r="A5" s="208" t="s">
        <v>89</v>
      </c>
      <c r="B5" s="208"/>
      <c r="C5" s="208"/>
    </row>
    <row r="6" spans="1:3" ht="16.5">
      <c r="A6" s="109" t="s">
        <v>38</v>
      </c>
      <c r="B6" s="110" t="s">
        <v>85</v>
      </c>
      <c r="C6" s="111">
        <v>0.2</v>
      </c>
    </row>
    <row r="7" spans="1:3" ht="16.5">
      <c r="A7" s="109" t="s">
        <v>90</v>
      </c>
      <c r="B7" s="110" t="s">
        <v>86</v>
      </c>
      <c r="C7" s="111">
        <v>0.015</v>
      </c>
    </row>
    <row r="8" spans="1:3" ht="16.5">
      <c r="A8" s="109" t="s">
        <v>91</v>
      </c>
      <c r="B8" s="110" t="s">
        <v>83</v>
      </c>
      <c r="C8" s="111">
        <v>0.01</v>
      </c>
    </row>
    <row r="9" spans="1:3" ht="16.5">
      <c r="A9" s="109" t="s">
        <v>37</v>
      </c>
      <c r="B9" s="110" t="s">
        <v>84</v>
      </c>
      <c r="C9" s="111">
        <v>0.002</v>
      </c>
    </row>
    <row r="10" spans="1:3" ht="16.5">
      <c r="A10" s="109" t="s">
        <v>92</v>
      </c>
      <c r="B10" s="110" t="s">
        <v>82</v>
      </c>
      <c r="C10" s="111">
        <v>0.006</v>
      </c>
    </row>
    <row r="11" spans="1:3" ht="16.5">
      <c r="A11" s="109" t="s">
        <v>93</v>
      </c>
      <c r="B11" s="110" t="s">
        <v>94</v>
      </c>
      <c r="C11" s="111">
        <v>0.025</v>
      </c>
    </row>
    <row r="12" spans="1:3" ht="16.5">
      <c r="A12" s="109" t="s">
        <v>95</v>
      </c>
      <c r="B12" s="110" t="s">
        <v>96</v>
      </c>
      <c r="C12" s="111">
        <v>0.01</v>
      </c>
    </row>
    <row r="13" spans="1:3" ht="16.5">
      <c r="A13" s="109" t="s">
        <v>97</v>
      </c>
      <c r="B13" s="110" t="s">
        <v>81</v>
      </c>
      <c r="C13" s="111">
        <v>0.08</v>
      </c>
    </row>
    <row r="14" spans="1:3" ht="16.5">
      <c r="A14" s="108" t="s">
        <v>98</v>
      </c>
      <c r="B14" s="112" t="s">
        <v>77</v>
      </c>
      <c r="C14" s="113">
        <f>SUM(C6:C13)</f>
        <v>0.3480000000000001</v>
      </c>
    </row>
    <row r="15" spans="1:3" ht="16.5">
      <c r="A15" s="209" t="s">
        <v>78</v>
      </c>
      <c r="B15" s="210"/>
      <c r="C15" s="210"/>
    </row>
    <row r="16" spans="1:3" ht="16.5">
      <c r="A16" s="109" t="s">
        <v>99</v>
      </c>
      <c r="B16" s="110" t="s">
        <v>79</v>
      </c>
      <c r="C16" s="111">
        <v>0.1111</v>
      </c>
    </row>
    <row r="17" spans="1:3" ht="16.5">
      <c r="A17" s="109" t="s">
        <v>100</v>
      </c>
      <c r="B17" s="110" t="s">
        <v>80</v>
      </c>
      <c r="C17" s="111">
        <v>0.0175</v>
      </c>
    </row>
    <row r="18" spans="1:3" ht="16.5">
      <c r="A18" s="109" t="s">
        <v>101</v>
      </c>
      <c r="B18" s="110" t="s">
        <v>103</v>
      </c>
      <c r="C18" s="111">
        <v>0.0137</v>
      </c>
    </row>
    <row r="19" spans="1:3" ht="16.5">
      <c r="A19" s="109" t="s">
        <v>102</v>
      </c>
      <c r="B19" s="110" t="s">
        <v>115</v>
      </c>
      <c r="C19" s="111">
        <v>0.0833</v>
      </c>
    </row>
    <row r="20" spans="1:3" ht="16.5">
      <c r="A20" s="109" t="s">
        <v>104</v>
      </c>
      <c r="B20" s="110" t="s">
        <v>75</v>
      </c>
      <c r="C20" s="111">
        <v>0</v>
      </c>
    </row>
    <row r="21" spans="1:3" ht="16.5">
      <c r="A21" s="109" t="s">
        <v>105</v>
      </c>
      <c r="B21" s="110" t="s">
        <v>76</v>
      </c>
      <c r="C21" s="111">
        <v>0.0005</v>
      </c>
    </row>
    <row r="22" spans="1:3" ht="16.5">
      <c r="A22" s="109" t="s">
        <v>106</v>
      </c>
      <c r="B22" s="110" t="s">
        <v>116</v>
      </c>
      <c r="C22" s="111">
        <v>0.0164</v>
      </c>
    </row>
    <row r="23" spans="1:3" ht="16.5">
      <c r="A23" s="109" t="s">
        <v>117</v>
      </c>
      <c r="B23" s="110" t="s">
        <v>118</v>
      </c>
      <c r="C23" s="111">
        <v>0.0021</v>
      </c>
    </row>
    <row r="24" spans="1:3" ht="16.5">
      <c r="A24" s="108" t="s">
        <v>107</v>
      </c>
      <c r="B24" s="112" t="s">
        <v>72</v>
      </c>
      <c r="C24" s="113">
        <f>SUM(C16:C23)</f>
        <v>0.24459999999999996</v>
      </c>
    </row>
    <row r="25" spans="1:3" ht="16.5">
      <c r="A25" s="209" t="s">
        <v>73</v>
      </c>
      <c r="B25" s="210"/>
      <c r="C25" s="210"/>
    </row>
    <row r="26" spans="1:3" ht="16.5">
      <c r="A26" s="109" t="s">
        <v>108</v>
      </c>
      <c r="B26" s="110" t="s">
        <v>109</v>
      </c>
      <c r="C26" s="111">
        <v>0.0433</v>
      </c>
    </row>
    <row r="27" spans="1:3" ht="16.5">
      <c r="A27" s="109" t="s">
        <v>110</v>
      </c>
      <c r="B27" s="110" t="s">
        <v>74</v>
      </c>
      <c r="C27" s="111">
        <v>0</v>
      </c>
    </row>
    <row r="28" spans="1:3" ht="16.5">
      <c r="A28" s="109" t="s">
        <v>121</v>
      </c>
      <c r="B28" s="110" t="s">
        <v>119</v>
      </c>
      <c r="C28" s="111">
        <v>0.0083</v>
      </c>
    </row>
    <row r="29" spans="1:3" ht="16.5">
      <c r="A29" s="109" t="s">
        <v>122</v>
      </c>
      <c r="B29" s="110" t="s">
        <v>120</v>
      </c>
      <c r="C29" s="111">
        <v>0.0008</v>
      </c>
    </row>
    <row r="30" spans="1:3" ht="16.5">
      <c r="A30" s="108" t="s">
        <v>111</v>
      </c>
      <c r="B30" s="112" t="s">
        <v>128</v>
      </c>
      <c r="C30" s="113">
        <v>0.0524</v>
      </c>
    </row>
    <row r="31" spans="1:3" ht="16.5">
      <c r="A31" s="209" t="s">
        <v>71</v>
      </c>
      <c r="B31" s="210"/>
      <c r="C31" s="210"/>
    </row>
    <row r="32" spans="1:3" ht="16.5">
      <c r="A32" s="109" t="s">
        <v>112</v>
      </c>
      <c r="B32" s="110" t="s">
        <v>113</v>
      </c>
      <c r="C32" s="114">
        <f>C14*C24</f>
        <v>0.08512080000000001</v>
      </c>
    </row>
    <row r="33" spans="1:3" ht="16.5">
      <c r="A33" s="109" t="s">
        <v>125</v>
      </c>
      <c r="B33" s="110" t="s">
        <v>123</v>
      </c>
      <c r="C33" s="111">
        <v>0.0067</v>
      </c>
    </row>
    <row r="34" spans="1:3" ht="16.5">
      <c r="A34" s="109" t="s">
        <v>126</v>
      </c>
      <c r="B34" s="110" t="s">
        <v>124</v>
      </c>
      <c r="C34" s="111">
        <v>0.0016</v>
      </c>
    </row>
    <row r="35" spans="1:3" ht="16.5">
      <c r="A35" s="108" t="s">
        <v>114</v>
      </c>
      <c r="B35" s="112" t="s">
        <v>70</v>
      </c>
      <c r="C35" s="113">
        <f>SUM(C32:C34)</f>
        <v>0.09342080000000001</v>
      </c>
    </row>
    <row r="36" spans="1:3" ht="16.5">
      <c r="A36" s="209" t="s">
        <v>68</v>
      </c>
      <c r="B36" s="210"/>
      <c r="C36" s="210"/>
    </row>
    <row r="37" spans="1:3" ht="16.5">
      <c r="A37" s="109" t="s">
        <v>127</v>
      </c>
      <c r="B37" s="110" t="s">
        <v>69</v>
      </c>
      <c r="C37" s="114">
        <v>0.102</v>
      </c>
    </row>
    <row r="38" spans="1:3" ht="16.5">
      <c r="A38" s="108" t="s">
        <v>132</v>
      </c>
      <c r="B38" s="112" t="s">
        <v>129</v>
      </c>
      <c r="C38" s="113">
        <f>SUM(C37)</f>
        <v>0.102</v>
      </c>
    </row>
    <row r="39" ht="13.5" thickBot="1"/>
    <row r="40" spans="1:3" ht="18.75" thickBot="1">
      <c r="A40" s="205" t="s">
        <v>130</v>
      </c>
      <c r="B40" s="206"/>
      <c r="C40" s="107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Usuario</cp:lastModifiedBy>
  <cp:lastPrinted>2017-02-14T14:47:10Z</cp:lastPrinted>
  <dcterms:created xsi:type="dcterms:W3CDTF">2001-05-14T20:05:29Z</dcterms:created>
  <dcterms:modified xsi:type="dcterms:W3CDTF">2017-04-07T14:28:37Z</dcterms:modified>
  <cp:category/>
  <cp:version/>
  <cp:contentType/>
  <cp:contentStatus/>
</cp:coreProperties>
</file>