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32" activeTab="1"/>
  </bookViews>
  <sheets>
    <sheet name="CAPA" sheetId="1" r:id="rId1"/>
    <sheet name="Planilha de Preço_CONSULTORIA" sheetId="2" r:id="rId2"/>
    <sheet name="Serviços gráficos" sheetId="3" r:id="rId3"/>
    <sheet name="CRONOGRAMA" sheetId="4" r:id="rId4"/>
    <sheet name="DESPESAS FISCAIS" sheetId="5" r:id="rId5"/>
    <sheet name="ENCARGOS SOCIAIS" sheetId="6" r:id="rId6"/>
  </sheets>
  <externalReferences>
    <externalReference r:id="rId9"/>
    <externalReference r:id="rId10"/>
    <externalReference r:id="rId11"/>
    <externalReference r:id="rId12"/>
  </externalReferences>
  <definedNames>
    <definedName name="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_xlnm.Print_Area" localSheetId="3">'CRONOGRAMA'!$A$1:$C$8</definedName>
    <definedName name="_xlnm.Print_Area" localSheetId="1">'Planilha de Preço_CONSULTORIA'!$A$1:$K$51</definedName>
    <definedName name="_xlnm.Print_Area" localSheetId="2">'Serviços gráficos'!$A$1:$L$17</definedName>
    <definedName name="BUEIRO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BUEIRO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0">#REF!</definedName>
    <definedName name="CAC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C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ççç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OORD">#REF!</definedName>
    <definedName name="custo" localSheetId="1">#REF!</definedName>
    <definedName name="custo">#REF!</definedName>
    <definedName name="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ADO">#REF!</definedName>
    <definedName name="DADO1">#REF!</definedName>
    <definedName name="dado10">#REF!</definedName>
    <definedName name="DADO2">#REF!</definedName>
    <definedName name="DADO3">#REF!</definedName>
    <definedName name="DADO4">#REF!</definedName>
    <definedName name="DADO5">#REF!</definedName>
    <definedName name="DADO6">#REF!</definedName>
    <definedName name="DADO7">#REF!</definedName>
    <definedName name="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f" localSheetId="1">'Planilha de Preço_CONSULTORIA'!#REF!</definedName>
    <definedName name="df">#REF!</definedName>
    <definedName name="dia1" localSheetId="1">#REF!</definedName>
    <definedName name="dia1">#REF!</definedName>
    <definedName name="dia10" localSheetId="1">#REF!</definedName>
    <definedName name="dia10">#REF!</definedName>
    <definedName name="dia11" localSheetId="1">#REF!</definedName>
    <definedName name="dia11">#REF!</definedName>
    <definedName name="dia12" localSheetId="1">#REF!</definedName>
    <definedName name="dia12">#REF!</definedName>
    <definedName name="dia13" localSheetId="1">#REF!</definedName>
    <definedName name="dia13">#REF!</definedName>
    <definedName name="dia2" localSheetId="1">#REF!</definedName>
    <definedName name="dia2">#REF!</definedName>
    <definedName name="dia3" localSheetId="1">#REF!</definedName>
    <definedName name="dia3">#REF!</definedName>
    <definedName name="dia4" localSheetId="1">#REF!</definedName>
    <definedName name="dia4">#REF!</definedName>
    <definedName name="dia5" localSheetId="1">#REF!</definedName>
    <definedName name="dia5">#REF!</definedName>
    <definedName name="dia6" localSheetId="1">#REF!</definedName>
    <definedName name="dia6">#REF!</definedName>
    <definedName name="dia7" localSheetId="1">#REF!</definedName>
    <definedName name="dia7">#REF!</definedName>
    <definedName name="dia8" localSheetId="1">#REF!</definedName>
    <definedName name="dia8">#REF!</definedName>
    <definedName name="dia9" localSheetId="1">#REF!</definedName>
    <definedName name="dia9">#REF!</definedName>
    <definedName name="diar1" localSheetId="1">#REF!</definedName>
    <definedName name="diar1">#REF!</definedName>
    <definedName name="diar2" localSheetId="1">#REF!</definedName>
    <definedName name="diar2">#REF!</definedName>
    <definedName name="dim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im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km">#REF!</definedName>
    <definedName name="LOTE">#REF!</definedName>
    <definedName name="LOTE4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0">'[2]Sal.Equip'!$C$12</definedName>
    <definedName name="P0LO">#REF!</definedName>
    <definedName name="perc">#REF!</definedName>
    <definedName name="perc4">#REF!</definedName>
    <definedName name="Pla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la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REC">#REF!</definedName>
    <definedName name="prec2">#REF!</definedName>
    <definedName name="prec3">#REF!</definedName>
    <definedName name="Quadro5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A2">#REF!</definedName>
    <definedName name="SAL0A" localSheetId="1">#REF!</definedName>
    <definedName name="SAL0A">#REF!</definedName>
    <definedName name="SAL0T" localSheetId="1">#REF!</definedName>
    <definedName name="SAL0T">#REF!</definedName>
    <definedName name="SAL1">#REF!</definedName>
    <definedName name="SAL10">#REF!</definedName>
    <definedName name="SAL11">#REF!</definedName>
    <definedName name="SAL12" localSheetId="1">'[3]QD-09-UtiEquip'!#REF!</definedName>
    <definedName name="SAL12">'[1]QD-09-UtiEquip'!#REF!</definedName>
    <definedName name="SAL13" localSheetId="1">'[3]QD-09-UtiEquip'!#REF!</definedName>
    <definedName name="SAL13">'[1]QD-09-UtiEquip'!#REF!</definedName>
    <definedName name="SAL14" localSheetId="1">'[3]QD-09-UtiEquip'!#REF!</definedName>
    <definedName name="SAL14">'[1]QD-09-UtiEquip'!#REF!</definedName>
    <definedName name="SAL15" localSheetId="1">'[3]QD-09-UtiEquip'!#REF!</definedName>
    <definedName name="SAL15">'[1]QD-09-UtiEquip'!#REF!</definedName>
    <definedName name="SAL16" localSheetId="1">'[3]QD-09-UtiEquip'!#REF!</definedName>
    <definedName name="SAL16">'[1]QD-09-UtiEquip'!#REF!</definedName>
    <definedName name="SAL1A" localSheetId="1">#REF!</definedName>
    <definedName name="SAL1A">#REF!</definedName>
    <definedName name="SAL1T" localSheetId="1">#REF!</definedName>
    <definedName name="SAL1T">#REF!</definedName>
    <definedName name="SAL2">#REF!</definedName>
    <definedName name="SAL2A" localSheetId="1">#REF!</definedName>
    <definedName name="SAL2A">#REF!</definedName>
    <definedName name="SAL2P" localSheetId="1">#REF!</definedName>
    <definedName name="SAL2P">#REF!</definedName>
    <definedName name="SAL2T" localSheetId="1">#REF!</definedName>
    <definedName name="SAL2T">#REF!</definedName>
    <definedName name="SAL3" localSheetId="1">'[3]QD-09-UtiEquip'!#REF!</definedName>
    <definedName name="SAL3">'[1]QD-09-UtiEquip'!#REF!</definedName>
    <definedName name="SAL3A" localSheetId="1">#REF!</definedName>
    <definedName name="SAL3A">#REF!</definedName>
    <definedName name="SAL3P" localSheetId="1">#REF!</definedName>
    <definedName name="SAL3P">#REF!</definedName>
    <definedName name="SAL3T" localSheetId="1">#REF!</definedName>
    <definedName name="SAL3T">#REF!</definedName>
    <definedName name="SAL4" localSheetId="1">'[3]QD-09-UtiEquip'!#REF!</definedName>
    <definedName name="SAL4">'[1]QD-09-UtiEquip'!#REF!</definedName>
    <definedName name="SAL4A" localSheetId="1">#REF!</definedName>
    <definedName name="SAL4A">#REF!</definedName>
    <definedName name="SAL4P" localSheetId="1">#REF!</definedName>
    <definedName name="SAL4P">#REF!</definedName>
    <definedName name="SAL4T" localSheetId="1">#REF!</definedName>
    <definedName name="SAL4T">#REF!</definedName>
    <definedName name="SAL5" localSheetId="1">'[4]UTEQUIP'!#REF!</definedName>
    <definedName name="SAL5">#REF!</definedName>
    <definedName name="SAL6" localSheetId="1">'[4]UTEQUIP'!#REF!</definedName>
    <definedName name="SAL6">#REF!</definedName>
    <definedName name="SAL7">#REF!</definedName>
    <definedName name="SAL8">#REF!</definedName>
    <definedName name="SAL9">#REF!</definedName>
    <definedName name="SALA0">'[2]Sal.Equip'!$C$36</definedName>
    <definedName name="SALA1">'[2]Sal.Equip'!$C$38</definedName>
    <definedName name="SALA2">'[2]Sal.Equip'!$C$40</definedName>
    <definedName name="SALA3">#REF!</definedName>
    <definedName name="SALA4">'[2]Sal.Equip'!$C$44</definedName>
    <definedName name="SALEQ1">#REF!</definedName>
    <definedName name="SALEQ2">#REF!</definedName>
    <definedName name="SALP0" localSheetId="1">#REF!</definedName>
    <definedName name="SALP0">#REF!</definedName>
    <definedName name="SALP1">#REF!</definedName>
    <definedName name="SALP2">'[2]Sal.Equip'!$C$16</definedName>
    <definedName name="SALP3">#REF!</definedName>
    <definedName name="SALP4">#REF!</definedName>
    <definedName name="SALSM">#REF!</definedName>
    <definedName name="SALT0">'[2]Sal.Equip'!$C$23</definedName>
    <definedName name="SALT1">'[2]Sal.Equip'!$C$25</definedName>
    <definedName name="SALT2">'[2]Sal.Equip'!$C$27</definedName>
    <definedName name="SALT3">'[2]Sal.Equip'!$C$29</definedName>
    <definedName name="SALT4">'[2]Sal.Equip'!$C$31</definedName>
    <definedName name="SALT6">#REF!</definedName>
    <definedName name="SC">#REF!</definedName>
    <definedName name="SC0">#REF!</definedName>
    <definedName name="S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ERV">#REF!</definedName>
    <definedName name="SP0">#REF!</definedName>
    <definedName name="SP2">#REF!</definedName>
    <definedName name="SSM">#REF!</definedName>
    <definedName name="ST0">#REF!</definedName>
    <definedName name="ST1">#REF!</definedName>
    <definedName name="ST3">#REF!</definedName>
    <definedName name="ST6">#REF!</definedName>
    <definedName name="tabela" localSheetId="1">'[3]Dem.ESociais'!$F$53</definedName>
    <definedName name="tabela">#REF!</definedName>
    <definedName name="TAT1">#REF!</definedName>
    <definedName name="TAT10">#REF!</definedName>
    <definedName name="TAT11">#REF!</definedName>
    <definedName name="TAT12">#REF!</definedName>
    <definedName name="TAT13">#REF!</definedName>
    <definedName name="TAT14">#REF!</definedName>
    <definedName name="TAT15">#REF!</definedName>
    <definedName name="TAT16">#REF!</definedName>
    <definedName name="TAT17">#REF!</definedName>
    <definedName name="TAT18">#REF!</definedName>
    <definedName name="TAT19">#REF!</definedName>
    <definedName name="TAT2">#REF!</definedName>
    <definedName name="TAT20">#REF!</definedName>
    <definedName name="TAT21">#REF!</definedName>
    <definedName name="TAT22">#REF!</definedName>
    <definedName name="TAT23">#REF!</definedName>
    <definedName name="TAT24">#REF!</definedName>
    <definedName name="TAT25">#REF!</definedName>
    <definedName name="TAT26">#REF!</definedName>
    <definedName name="TAT27">#REF!</definedName>
    <definedName name="TAT28">#REF!</definedName>
    <definedName name="TAT29">#REF!</definedName>
    <definedName name="TAT3">#REF!</definedName>
    <definedName name="TAT30">#REF!</definedName>
    <definedName name="TAT31">#REF!</definedName>
    <definedName name="TAT32">#REF!</definedName>
    <definedName name="TAT33">#REF!</definedName>
    <definedName name="TAT34">#REF!</definedName>
    <definedName name="TAT35">#REF!</definedName>
    <definedName name="TAT36">#REF!</definedName>
    <definedName name="TAT37">#REF!</definedName>
    <definedName name="TAT4">#REF!</definedName>
    <definedName name="TAT5">#REF!</definedName>
    <definedName name="TAT6">#REF!</definedName>
    <definedName name="TAT7">#REF!</definedName>
    <definedName name="TAT8">#REF!</definedName>
    <definedName name="TAT9">#REF!</definedName>
    <definedName name="taxa">#REF!</definedName>
    <definedName name="taxa2">#REF!</definedName>
    <definedName name="TGGF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GGF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OT" localSheetId="1">#REF!</definedName>
    <definedName name="TOT">#REF!</definedName>
    <definedName name="tot1" localSheetId="1">#REF!</definedName>
    <definedName name="tot1">#REF!</definedName>
    <definedName name="TOT10" localSheetId="1">#REF!</definedName>
    <definedName name="tot10">#REF!</definedName>
    <definedName name="TOT11" localSheetId="1">#REF!</definedName>
    <definedName name="tot11">#REF!</definedName>
    <definedName name="TOT12" localSheetId="1">#REF!</definedName>
    <definedName name="tot12">#REF!</definedName>
    <definedName name="TOT13" localSheetId="1">#REF!</definedName>
    <definedName name="tot13">#REF!</definedName>
    <definedName name="TOT14" localSheetId="1">#REF!</definedName>
    <definedName name="tot14">#REF!</definedName>
    <definedName name="tot15" localSheetId="1">'[3]QD-09-UtiEquip'!#REF!</definedName>
    <definedName name="tot15">#REF!</definedName>
    <definedName name="tot16" localSheetId="1">'[3]QD-09-UtiEquip'!#REF!</definedName>
    <definedName name="tot16">#REF!</definedName>
    <definedName name="TOT17" localSheetId="1">#REF!</definedName>
    <definedName name="tot17">#REF!</definedName>
    <definedName name="TOT18" localSheetId="1">#REF!</definedName>
    <definedName name="tot18">#REF!</definedName>
    <definedName name="tot19" localSheetId="1">'[3]QD-09-UtiEquip'!#REF!</definedName>
    <definedName name="tot19">#REF!</definedName>
    <definedName name="tot2" localSheetId="1">#REF!</definedName>
    <definedName name="tot2">#REF!</definedName>
    <definedName name="tot20" localSheetId="1">'[3]QD-09-UtiEquip'!#REF!</definedName>
    <definedName name="tot20">#REF!</definedName>
    <definedName name="tot21" localSheetId="1">'[3]QD-09-UtiEquip'!#REF!</definedName>
    <definedName name="tot21">#REF!</definedName>
    <definedName name="tot22" localSheetId="1">'[3]QD-09-UtiEquip'!#REF!</definedName>
    <definedName name="tot22">#REF!</definedName>
    <definedName name="tot23" localSheetId="1">'[3]QD-09-UtiEquip'!#REF!</definedName>
    <definedName name="tot23">#REF!</definedName>
    <definedName name="tot24" localSheetId="1">'[3]QD-09-UtiEquip'!#REF!</definedName>
    <definedName name="tot24">#REF!</definedName>
    <definedName name="tot25" localSheetId="1">'[3]QD-09-UtiEquip'!#REF!</definedName>
    <definedName name="tot25">#REF!</definedName>
    <definedName name="tot26" localSheetId="1">'[3]QD-09-UtiEquip'!#REF!</definedName>
    <definedName name="tot26">#REF!</definedName>
    <definedName name="tot27" localSheetId="1">'[3]QD-09-UtiEquip'!#REF!</definedName>
    <definedName name="tot27">#REF!</definedName>
    <definedName name="tot28" localSheetId="1">'[3]QD-09-UtiEquip'!#REF!</definedName>
    <definedName name="tot28">#REF!</definedName>
    <definedName name="tot29" localSheetId="1">'[3]QD-09-UtiEquip'!#REF!</definedName>
    <definedName name="tot29">#REF!</definedName>
    <definedName name="tot3" localSheetId="1">#REF!</definedName>
    <definedName name="tot3">#REF!</definedName>
    <definedName name="tot30" localSheetId="1">'[3]QD-09-UtiEquip'!#REF!</definedName>
    <definedName name="tot30">#REF!</definedName>
    <definedName name="tot4" localSheetId="1">#REF!</definedName>
    <definedName name="tot4">#REF!</definedName>
    <definedName name="tot5" localSheetId="1">#REF!</definedName>
    <definedName name="tot5">#REF!</definedName>
    <definedName name="tot6" localSheetId="1">#REF!</definedName>
    <definedName name="tot6">#REF!</definedName>
    <definedName name="tot7" localSheetId="1">#REF!</definedName>
    <definedName name="tot7">#REF!</definedName>
    <definedName name="tot8" localSheetId="1">#REF!</definedName>
    <definedName name="tot8">#REF!</definedName>
    <definedName name="tot9" localSheetId="1">#REF!</definedName>
    <definedName name="tot9">#REF!</definedName>
    <definedName name="tota19">#REF!</definedName>
    <definedName name="tota20">#REF!</definedName>
    <definedName name="tota21">#REF!</definedName>
    <definedName name="tota22">#REF!</definedName>
    <definedName name="tota23">#REF!</definedName>
    <definedName name="tota24">#REF!</definedName>
    <definedName name="tota25">#REF!</definedName>
    <definedName name="total" localSheetId="1">'[3]QD-09-UtiEquip'!#REF!</definedName>
    <definedName name="total">'[1]QD-09-UtiEquip'!#REF!</definedName>
    <definedName name="total1" localSheetId="1">'[3]QD-09-UtiEquip'!#REF!</definedName>
    <definedName name="total1">'[1]QD-09-UtiEquip'!#REF!</definedName>
    <definedName name="tx" localSheetId="1">'Planilha de Preço_CONSULTORIA'!#REF!</definedName>
    <definedName name="tx">#REF!</definedName>
    <definedName name="va1">#REF!</definedName>
    <definedName name="va10">#REF!</definedName>
    <definedName name="va11">#REF!</definedName>
    <definedName name="va12">#REF!</definedName>
    <definedName name="va14">#REF!</definedName>
    <definedName name="va15" localSheetId="1">'[4]UTEQUIP'!#REF!</definedName>
    <definedName name="va15">#REF!</definedName>
    <definedName name="va16" localSheetId="1">'[4]UTEQUIP'!#REF!</definedName>
    <definedName name="va16">#REF!</definedName>
    <definedName name="va17">#REF!</definedName>
    <definedName name="va18">#REF!</definedName>
    <definedName name="va19">#REF!</definedName>
    <definedName name="va2">#REF!</definedName>
    <definedName name="va20">#REF!</definedName>
    <definedName name="va21">#REF!</definedName>
    <definedName name="va22">#REF!</definedName>
    <definedName name="va23">#REF!</definedName>
    <definedName name="va24">#REF!</definedName>
    <definedName name="va25">#REF!</definedName>
    <definedName name="va26">#REF!</definedName>
    <definedName name="va27">#REF!</definedName>
    <definedName name="va28">#REF!</definedName>
    <definedName name="va29">#REF!</definedName>
    <definedName name="va3">#REF!</definedName>
    <definedName name="va30">#REF!</definedName>
    <definedName name="va31">#REF!</definedName>
    <definedName name="va32">#REF!</definedName>
    <definedName name="va33">#REF!</definedName>
    <definedName name="va34">#REF!</definedName>
    <definedName name="va35">#REF!</definedName>
    <definedName name="va36">#REF!</definedName>
    <definedName name="va37">#REF!</definedName>
    <definedName name="va38">#REF!</definedName>
    <definedName name="va39">#REF!</definedName>
    <definedName name="va4">#REF!</definedName>
    <definedName name="va5">#REF!</definedName>
    <definedName name="va6">#REF!</definedName>
    <definedName name="va7">#REF!</definedName>
    <definedName name="va8">#REF!</definedName>
    <definedName name="va9">#REF!</definedName>
    <definedName name="vb13">#REF!</definedName>
    <definedName name="vi">#REF!</definedName>
    <definedName name="vi1">#REF!</definedName>
    <definedName name="vi2">#REF!</definedName>
    <definedName name="vi3">#REF!</definedName>
    <definedName name="vi4">#REF!</definedName>
    <definedName name="vi5">#REF!</definedName>
    <definedName name="vi6">#REF!</definedName>
    <definedName name="vi7">#REF!</definedName>
    <definedName name="vi9">#REF!</definedName>
    <definedName name="wr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xxx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</definedNames>
  <calcPr fullCalcOnLoad="1"/>
</workbook>
</file>

<file path=xl/sharedStrings.xml><?xml version="1.0" encoding="utf-8"?>
<sst xmlns="http://schemas.openxmlformats.org/spreadsheetml/2006/main" count="198" uniqueCount="165">
  <si>
    <t>I - CUSTOS DIRETOS</t>
  </si>
  <si>
    <t>II - CUSTOS INDIRETOS</t>
  </si>
  <si>
    <t>DESCRIÇÃO</t>
  </si>
  <si>
    <t>NÍVEL FUNCIONAL</t>
  </si>
  <si>
    <t>QUANT.            (1)</t>
  </si>
  <si>
    <t>A - EQUIPE TÉCNICA</t>
  </si>
  <si>
    <t>A.1 - PESSOAL DE NÍVEL SUPERIOR</t>
  </si>
  <si>
    <t>Subtotal A</t>
  </si>
  <si>
    <t>Subtotal B</t>
  </si>
  <si>
    <t>Subtotal C</t>
  </si>
  <si>
    <t>D)  DESPESAS GERAIS</t>
  </si>
  <si>
    <t>II.1 - REMUNERAÇÃO DA EMPRESA: (12,00 % do Item I)</t>
  </si>
  <si>
    <t>Subtotal II.1</t>
  </si>
  <si>
    <t>Subtotal II.2</t>
  </si>
  <si>
    <t>P0</t>
  </si>
  <si>
    <t xml:space="preserve">MESES </t>
  </si>
  <si>
    <t xml:space="preserve">PREÇO UNITÁRIO (R$)/Mês         </t>
  </si>
  <si>
    <t>TOTAL  I (A+B+C+D)</t>
  </si>
  <si>
    <t>TOTAL  II - CUSTOS INDIRETOS</t>
  </si>
  <si>
    <t>CRONOGRAMA FÍSICO-FINANCEIRO</t>
  </si>
  <si>
    <t>A.2 - PESSOAL NÍVEL TÉCNICO</t>
  </si>
  <si>
    <t>Coordenador Geral</t>
  </si>
  <si>
    <t>A.3 - PESSOAL NÍVEL AUXILIAR</t>
  </si>
  <si>
    <t>OBJETO:</t>
  </si>
  <si>
    <t>Engenheiro (projeto Inst.Combate a incêndio)</t>
  </si>
  <si>
    <t>Engenheiro (projeto de Climatização)</t>
  </si>
  <si>
    <t>Engenheiro (orçamento e plano de execução)</t>
  </si>
  <si>
    <t>Desenhista Cadista</t>
  </si>
  <si>
    <t>Percentual Acumulado / Total (%)</t>
  </si>
  <si>
    <t>Valor Acumulado / Total (R$)</t>
  </si>
  <si>
    <t>PRODUTO</t>
  </si>
  <si>
    <t>PLANILHA RESUMO DOS SERVIÇOS GRÁFICOS</t>
  </si>
  <si>
    <t>FASE</t>
  </si>
  <si>
    <t>VOLUME</t>
  </si>
  <si>
    <t>TÍTULO</t>
  </si>
  <si>
    <t>CD/DVD</t>
  </si>
  <si>
    <t>TOTAL CD/DVD</t>
  </si>
  <si>
    <t>CÓPIA</t>
  </si>
  <si>
    <t>VALOR FOLHAS(R$)</t>
  </si>
  <si>
    <t>VALOR TOTAL CÓPIAS</t>
  </si>
  <si>
    <t>Orçamento/Plano de Execução</t>
  </si>
  <si>
    <t>Plantas Projeto Executivo</t>
  </si>
  <si>
    <t>Preço Unit.</t>
  </si>
  <si>
    <t>Quant.</t>
  </si>
  <si>
    <t>A4</t>
  </si>
  <si>
    <t>A1</t>
  </si>
  <si>
    <t>QUANT.    (FOLHAS)</t>
  </si>
  <si>
    <t>QUANT.               ( VIAS)</t>
  </si>
  <si>
    <t>VALOR TOTAL R$</t>
  </si>
  <si>
    <t>TOTAL GERAL</t>
  </si>
  <si>
    <t>Serviços Gráficos</t>
  </si>
  <si>
    <t>D.1 - EQUIPAMENTOS</t>
  </si>
  <si>
    <t>D.2 - OUTROS</t>
  </si>
  <si>
    <t>Subtotal D</t>
  </si>
  <si>
    <t>ORÇAMENTO SERVIÇOS GRÁFICOS</t>
  </si>
  <si>
    <t>ORÇAMENTO GERAL</t>
  </si>
  <si>
    <t>C)  CUSTOS ADMINISTRATIVOS 30,00 % de A</t>
  </si>
  <si>
    <t>Engenheiro Eletricista (projeto de instalações elétricas)</t>
  </si>
  <si>
    <t>Engenheiro (projeto  drenagem de águas pluviais)</t>
  </si>
  <si>
    <t>Engenheiro (projeto  Inst. Hidro-sanitarias)</t>
  </si>
  <si>
    <t>Engenheiro (projeto de instalações de comunicações)</t>
  </si>
  <si>
    <t>Engenheiro (projeto de instalações mecânicas)</t>
  </si>
  <si>
    <t>Engenheiro (projeto de instalações fluídos-mecânicas)</t>
  </si>
  <si>
    <t>Arquiteto (projeto executivo de arquitetura)</t>
  </si>
  <si>
    <t>ELABORAÇÃO DE PROJETOS COMPLEMENTARES DE ENGENHARIA E DETALHAMENTO DE PROJETO DE ARQUITETURA</t>
  </si>
  <si>
    <t>PLANILHA DE PREÇOS UNITÁRIOS</t>
  </si>
  <si>
    <t>CUSTO TOTAL(TOTAL I + TOTAL II)</t>
  </si>
  <si>
    <t>Memoriais Técnicos</t>
  </si>
  <si>
    <t>Entrega dos Projetos, Projetos Executivos e Memoriais Técnicos</t>
  </si>
  <si>
    <t>30 dias</t>
  </si>
  <si>
    <t>Após Aprovação</t>
  </si>
  <si>
    <t xml:space="preserve">PIS: </t>
  </si>
  <si>
    <t xml:space="preserve">COFINS: </t>
  </si>
  <si>
    <t xml:space="preserve"> ISSQN: </t>
  </si>
  <si>
    <t xml:space="preserve">Total </t>
  </si>
  <si>
    <t>DF = {[1 / (1 – DF)]-1}x 100</t>
  </si>
  <si>
    <t>=DF</t>
  </si>
  <si>
    <t>DF</t>
  </si>
  <si>
    <t>II.2 - DESPESAS FISCAIS:  (13,96% de I + II.1)</t>
  </si>
  <si>
    <t>Para o cálculo das despesas fiscais foram considerados os seguintes impostos e contribuições, com as respectivas alíquotas, incidentes sobre serviços de engenharia consultiva.</t>
  </si>
  <si>
    <t>Como o valor das despesas fiscais incide sobre o total da fatura e não sobre os custos incorridos, ele deve ser corrigido pela seguinte fórmula:</t>
  </si>
  <si>
    <t>SOBRE CUSTOS DIRETOS</t>
  </si>
  <si>
    <t>ORÇAMENTO</t>
  </si>
  <si>
    <t>GRUPO E</t>
  </si>
  <si>
    <t>Encargos Complementares Obrigatórios</t>
  </si>
  <si>
    <t>Sub-Total Grupo D</t>
  </si>
  <si>
    <t>GRUPO D</t>
  </si>
  <si>
    <t>Sub-Total Grupo B</t>
  </si>
  <si>
    <t>GRUPO C</t>
  </si>
  <si>
    <t>Adicional por Aviso Prévio</t>
  </si>
  <si>
    <t>Aviso Prévio Indenizado</t>
  </si>
  <si>
    <t>Licença Paternidade</t>
  </si>
  <si>
    <t>Sub-Total Grupo A</t>
  </si>
  <si>
    <t>GRUPO B</t>
  </si>
  <si>
    <t>Férias</t>
  </si>
  <si>
    <t>Aviso Prévio Trabalhado (90%)</t>
  </si>
  <si>
    <t>FGTS</t>
  </si>
  <si>
    <t>SEBRAE</t>
  </si>
  <si>
    <t>SENAI</t>
  </si>
  <si>
    <t>INCRA</t>
  </si>
  <si>
    <t>INSS</t>
  </si>
  <si>
    <t>SESI</t>
  </si>
  <si>
    <t>CÓDIGO</t>
  </si>
  <si>
    <t>MENSALISTA %</t>
  </si>
  <si>
    <t>GRUPO A</t>
  </si>
  <si>
    <t>A2</t>
  </si>
  <si>
    <t>A3</t>
  </si>
  <si>
    <t>A5</t>
  </si>
  <si>
    <t>A6</t>
  </si>
  <si>
    <t>Salário Educação</t>
  </si>
  <si>
    <t>A7</t>
  </si>
  <si>
    <t>Seguro Contra Acidentes Trabalho</t>
  </si>
  <si>
    <t>A8</t>
  </si>
  <si>
    <t>A</t>
  </si>
  <si>
    <t>B1</t>
  </si>
  <si>
    <t>B2</t>
  </si>
  <si>
    <t>B3</t>
  </si>
  <si>
    <t>B4</t>
  </si>
  <si>
    <t>Auxílio-Enfermidades</t>
  </si>
  <si>
    <t>B5</t>
  </si>
  <si>
    <t>B6</t>
  </si>
  <si>
    <t>B7</t>
  </si>
  <si>
    <t>B</t>
  </si>
  <si>
    <t>C1</t>
  </si>
  <si>
    <t>Depósito Rescisão Sem Justa Causa</t>
  </si>
  <si>
    <t>C2</t>
  </si>
  <si>
    <t>C</t>
  </si>
  <si>
    <t>D1</t>
  </si>
  <si>
    <t>Reincidencia de A sobre B</t>
  </si>
  <si>
    <t>D</t>
  </si>
  <si>
    <t>Gratificação Natalina(13º salário)</t>
  </si>
  <si>
    <t xml:space="preserve">Ausencias Abonadas </t>
  </si>
  <si>
    <t>B8</t>
  </si>
  <si>
    <t>Acidentes de Trabalho</t>
  </si>
  <si>
    <t>Aviso Prévio Indenizado(10%)</t>
  </si>
  <si>
    <t>Indenização Adicional</t>
  </si>
  <si>
    <t>C3</t>
  </si>
  <si>
    <t>C4</t>
  </si>
  <si>
    <t>Reincidencia do FGTS sobre 13º salário</t>
  </si>
  <si>
    <t>Reincidencia do FGTS sobre Aviso Prévio</t>
  </si>
  <si>
    <t>D2</t>
  </si>
  <si>
    <t>D3</t>
  </si>
  <si>
    <t>E1</t>
  </si>
  <si>
    <t>Sub-Total Grupo C</t>
  </si>
  <si>
    <t>Sub-Total Grupo E</t>
  </si>
  <si>
    <t>TOTAL</t>
  </si>
  <si>
    <t>ENCARGOS SOCIAIS DE MENSALISTAS</t>
  </si>
  <si>
    <t>E</t>
  </si>
  <si>
    <t>(PERCENTUAL DE DESPESAS FISCAIS)</t>
  </si>
  <si>
    <t>B)  ENCARGOS SOCIAIS  84,04 % de A</t>
  </si>
  <si>
    <t>P1</t>
  </si>
  <si>
    <t>T2</t>
  </si>
  <si>
    <t>A0</t>
  </si>
  <si>
    <t xml:space="preserve"> Projeto Básico</t>
  </si>
  <si>
    <t>p1</t>
  </si>
  <si>
    <t>p2</t>
  </si>
  <si>
    <t xml:space="preserve">PREÇO 
TOTAL (R$) </t>
  </si>
  <si>
    <t>Nº DE 
HOMENS
 X 
MÊS</t>
  </si>
  <si>
    <t>Participação Mensal
 Média(%)</t>
  </si>
  <si>
    <t>Engenheiro de Estruturas</t>
  </si>
  <si>
    <t>SINAPI</t>
  </si>
  <si>
    <t>I-2358</t>
  </si>
  <si>
    <t>DATA BASE: JUNHO/2016 - TABELA SINAPI PIAUÍ</t>
  </si>
  <si>
    <t>PROJETOS EXECUTIVOS DE REDES INSTALAÇÕES HIDROSSÁNITÁRIAS, INSTALAÇÕES DE GASES MEDICINAIS, PROJETOS DE GÁS COMBUSTÍVEL, PROJETO DE COMBATE A INCÊNDIOS,  PROJETO DE ÁGUAS PLUVIAIS;</t>
  </si>
  <si>
    <t xml:space="preserve"> (DATA-BASE: JUNHO/2016)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</si>
</sst>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\$#,##0\ ;\(\$#,##0\)"/>
    <numFmt numFmtId="169" formatCode="0.0"/>
    <numFmt numFmtId="170" formatCode="_(&quot;R$ &quot;* #,##0.00000_);_(&quot;R$ &quot;* \(#,##0.00000\);_(&quot;R$ &quot;* &quot;-&quot;??_);_(@_)"/>
    <numFmt numFmtId="171" formatCode="0.0%"/>
    <numFmt numFmtId="172" formatCode="#,##0.00_ ;[Red]\-#,##0.00\ "/>
  </numFmts>
  <fonts count="68">
    <font>
      <sz val="10"/>
      <name val="Arial"/>
      <family val="0"/>
    </font>
    <font>
      <sz val="10"/>
      <name val="MS Sans Serif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5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>
        <color indexed="63"/>
      </top>
      <bottom style="hair"/>
    </border>
    <border>
      <left style="thin"/>
      <right/>
      <top>
        <color indexed="63"/>
      </top>
      <bottom style="hair"/>
    </border>
    <border>
      <left/>
      <right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167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7" fillId="33" borderId="0" xfId="56" applyFont="1" applyFill="1">
      <alignment/>
      <protection/>
    </xf>
    <xf numFmtId="0" fontId="7" fillId="33" borderId="0" xfId="56" applyFont="1" applyFill="1" applyBorder="1" applyAlignment="1">
      <alignment vertical="center"/>
      <protection/>
    </xf>
    <xf numFmtId="0" fontId="10" fillId="33" borderId="1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7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vertical="center"/>
      <protection/>
    </xf>
    <xf numFmtId="40" fontId="7" fillId="33" borderId="0" xfId="56" applyNumberFormat="1" applyFont="1" applyFill="1" applyAlignment="1">
      <alignment vertical="center"/>
      <protection/>
    </xf>
    <xf numFmtId="0" fontId="8" fillId="33" borderId="0" xfId="0" applyFont="1" applyFill="1" applyAlignment="1">
      <alignment horizontal="justify"/>
    </xf>
    <xf numFmtId="40" fontId="7" fillId="33" borderId="0" xfId="62" applyFont="1" applyFill="1" applyAlignment="1">
      <alignment horizontal="right"/>
    </xf>
    <xf numFmtId="167" fontId="7" fillId="33" borderId="0" xfId="56" applyNumberFormat="1" applyFont="1" applyFill="1">
      <alignment/>
      <protection/>
    </xf>
    <xf numFmtId="10" fontId="7" fillId="33" borderId="0" xfId="59" applyNumberFormat="1" applyFont="1" applyFill="1" applyAlignment="1">
      <alignment/>
    </xf>
    <xf numFmtId="10" fontId="18" fillId="34" borderId="0" xfId="56" applyNumberFormat="1" applyFont="1" applyFill="1">
      <alignment/>
      <protection/>
    </xf>
    <xf numFmtId="0" fontId="16" fillId="33" borderId="0" xfId="56" applyFont="1" applyFill="1" applyBorder="1" applyAlignment="1">
      <alignment horizontal="left" vertical="center"/>
      <protection/>
    </xf>
    <xf numFmtId="0" fontId="8" fillId="33" borderId="0" xfId="0" applyFont="1" applyFill="1" applyAlignment="1">
      <alignment wrapText="1"/>
    </xf>
    <xf numFmtId="166" fontId="24" fillId="35" borderId="12" xfId="53" applyFont="1" applyFill="1" applyBorder="1" applyAlignment="1">
      <alignment horizontal="center"/>
    </xf>
    <xf numFmtId="0" fontId="24" fillId="35" borderId="13" xfId="0" applyFont="1" applyFill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0" fontId="24" fillId="33" borderId="0" xfId="0" applyFont="1" applyFill="1" applyAlignment="1">
      <alignment wrapText="1"/>
    </xf>
    <xf numFmtId="0" fontId="25" fillId="33" borderId="0" xfId="0" applyFont="1" applyFill="1" applyAlignment="1">
      <alignment wrapText="1"/>
    </xf>
    <xf numFmtId="0" fontId="22" fillId="33" borderId="0" xfId="0" applyFont="1" applyFill="1" applyAlignment="1">
      <alignment wrapText="1"/>
    </xf>
    <xf numFmtId="40" fontId="24" fillId="33" borderId="15" xfId="0" applyNumberFormat="1" applyFont="1" applyFill="1" applyBorder="1" applyAlignment="1">
      <alignment horizontal="center"/>
    </xf>
    <xf numFmtId="0" fontId="24" fillId="33" borderId="16" xfId="0" applyFont="1" applyFill="1" applyBorder="1" applyAlignment="1">
      <alignment horizontal="distributed" vertical="distributed" wrapText="1"/>
    </xf>
    <xf numFmtId="0" fontId="24" fillId="33" borderId="17" xfId="0" applyFont="1" applyFill="1" applyBorder="1" applyAlignment="1">
      <alignment horizontal="distributed" vertical="distributed" wrapText="1"/>
    </xf>
    <xf numFmtId="0" fontId="0" fillId="33" borderId="0" xfId="0" applyFill="1" applyBorder="1" applyAlignment="1">
      <alignment/>
    </xf>
    <xf numFmtId="166" fontId="16" fillId="33" borderId="18" xfId="0" applyNumberFormat="1" applyFont="1" applyFill="1" applyBorder="1" applyAlignment="1">
      <alignment/>
    </xf>
    <xf numFmtId="166" fontId="0" fillId="33" borderId="18" xfId="53" applyFont="1" applyFill="1" applyBorder="1" applyAlignment="1">
      <alignment horizontal="left"/>
    </xf>
    <xf numFmtId="10" fontId="24" fillId="33" borderId="19" xfId="0" applyNumberFormat="1" applyFont="1" applyFill="1" applyBorder="1" applyAlignment="1">
      <alignment horizontal="center" wrapText="1"/>
    </xf>
    <xf numFmtId="0" fontId="24" fillId="33" borderId="17" xfId="0" applyFont="1" applyFill="1" applyBorder="1" applyAlignment="1">
      <alignment horizontal="center" vertical="distributed" wrapText="1"/>
    </xf>
    <xf numFmtId="0" fontId="16" fillId="33" borderId="0" xfId="0" applyFont="1" applyFill="1" applyAlignment="1">
      <alignment/>
    </xf>
    <xf numFmtId="10" fontId="24" fillId="35" borderId="15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10" fontId="31" fillId="0" borderId="0" xfId="0" applyNumberFormat="1" applyFont="1" applyAlignment="1">
      <alignment/>
    </xf>
    <xf numFmtId="0" fontId="24" fillId="0" borderId="18" xfId="0" applyFont="1" applyBorder="1" applyAlignment="1">
      <alignment/>
    </xf>
    <xf numFmtId="10" fontId="24" fillId="0" borderId="18" xfId="0" applyNumberFormat="1" applyFont="1" applyBorder="1" applyAlignment="1">
      <alignment/>
    </xf>
    <xf numFmtId="0" fontId="24" fillId="0" borderId="18" xfId="0" applyFont="1" applyBorder="1" applyAlignment="1" quotePrefix="1">
      <alignment/>
    </xf>
    <xf numFmtId="10" fontId="33" fillId="36" borderId="20" xfId="57" applyNumberFormat="1" applyFont="1" applyFill="1" applyBorder="1" applyAlignment="1">
      <alignment horizontal="center" vertical="center"/>
      <protection/>
    </xf>
    <xf numFmtId="0" fontId="32" fillId="37" borderId="18" xfId="57" applyFont="1" applyFill="1" applyBorder="1" applyAlignment="1">
      <alignment horizontal="center" vertical="center"/>
      <protection/>
    </xf>
    <xf numFmtId="0" fontId="34" fillId="37" borderId="18" xfId="57" applyFont="1" applyFill="1" applyBorder="1" applyAlignment="1">
      <alignment horizontal="center" vertical="center"/>
      <protection/>
    </xf>
    <xf numFmtId="0" fontId="34" fillId="37" borderId="18" xfId="57" applyFont="1" applyFill="1" applyBorder="1" applyAlignment="1">
      <alignment horizontal="left" vertical="center"/>
      <protection/>
    </xf>
    <xf numFmtId="10" fontId="34" fillId="37" borderId="18" xfId="57" applyNumberFormat="1" applyFont="1" applyFill="1" applyBorder="1" applyAlignment="1">
      <alignment horizontal="center" vertical="center"/>
      <protection/>
    </xf>
    <xf numFmtId="0" fontId="32" fillId="37" borderId="18" xfId="57" applyFont="1" applyFill="1" applyBorder="1" applyAlignment="1">
      <alignment horizontal="left" vertical="center"/>
      <protection/>
    </xf>
    <xf numFmtId="10" fontId="32" fillId="36" borderId="18" xfId="57" applyNumberFormat="1" applyFont="1" applyFill="1" applyBorder="1" applyAlignment="1">
      <alignment horizontal="center" vertical="center"/>
      <protection/>
    </xf>
    <xf numFmtId="10" fontId="34" fillId="38" borderId="18" xfId="57" applyNumberFormat="1" applyFont="1" applyFill="1" applyBorder="1" applyAlignment="1">
      <alignment horizontal="center" vertical="center"/>
      <protection/>
    </xf>
    <xf numFmtId="0" fontId="24" fillId="0" borderId="18" xfId="0" applyFont="1" applyBorder="1" applyAlignment="1">
      <alignment horizontal="center"/>
    </xf>
    <xf numFmtId="10" fontId="24" fillId="39" borderId="18" xfId="59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167" fontId="0" fillId="33" borderId="0" xfId="71" applyFont="1" applyFill="1" applyAlignment="1">
      <alignment/>
    </xf>
    <xf numFmtId="0" fontId="8" fillId="33" borderId="11" xfId="56" applyFont="1" applyFill="1" applyBorder="1">
      <alignment/>
      <protection/>
    </xf>
    <xf numFmtId="167" fontId="12" fillId="33" borderId="18" xfId="71" applyFont="1" applyFill="1" applyBorder="1" applyAlignment="1">
      <alignment horizontal="left" vertical="center"/>
    </xf>
    <xf numFmtId="0" fontId="7" fillId="33" borderId="18" xfId="56" applyFont="1" applyFill="1" applyBorder="1">
      <alignment/>
      <protection/>
    </xf>
    <xf numFmtId="0" fontId="8" fillId="33" borderId="21" xfId="56" applyFont="1" applyFill="1" applyBorder="1">
      <alignment/>
      <protection/>
    </xf>
    <xf numFmtId="0" fontId="10" fillId="33" borderId="22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8" fillId="33" borderId="23" xfId="56" applyFont="1" applyFill="1" applyBorder="1" applyAlignment="1">
      <alignment vertical="center"/>
      <protection/>
    </xf>
    <xf numFmtId="0" fontId="13" fillId="33" borderId="24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7" fillId="33" borderId="18" xfId="56" applyFont="1" applyFill="1" applyBorder="1" applyAlignment="1">
      <alignment horizontal="center" vertical="center"/>
      <protection/>
    </xf>
    <xf numFmtId="1" fontId="7" fillId="33" borderId="18" xfId="56" applyNumberFormat="1" applyFont="1" applyFill="1" applyBorder="1" applyAlignment="1">
      <alignment horizontal="center" vertical="center"/>
      <protection/>
    </xf>
    <xf numFmtId="2" fontId="7" fillId="33" borderId="18" xfId="56" applyNumberFormat="1" applyFont="1" applyFill="1" applyBorder="1" applyAlignment="1">
      <alignment horizontal="center" vertical="center"/>
      <protection/>
    </xf>
    <xf numFmtId="40" fontId="7" fillId="33" borderId="18" xfId="62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0" fontId="7" fillId="33" borderId="25" xfId="56" applyFont="1" applyFill="1" applyBorder="1" applyAlignment="1">
      <alignment horizontal="center" vertical="center"/>
      <protection/>
    </xf>
    <xf numFmtId="1" fontId="7" fillId="33" borderId="25" xfId="56" applyNumberFormat="1" applyFont="1" applyFill="1" applyBorder="1" applyAlignment="1" quotePrefix="1">
      <alignment horizontal="center" vertical="center"/>
      <protection/>
    </xf>
    <xf numFmtId="2" fontId="7" fillId="33" borderId="25" xfId="56" applyNumberFormat="1" applyFont="1" applyFill="1" applyBorder="1" applyAlignment="1">
      <alignment horizontal="center" vertical="center"/>
      <protection/>
    </xf>
    <xf numFmtId="167" fontId="12" fillId="33" borderId="26" xfId="71" applyFont="1" applyFill="1" applyBorder="1" applyAlignment="1">
      <alignment horizontal="left" vertical="center"/>
    </xf>
    <xf numFmtId="0" fontId="8" fillId="33" borderId="27" xfId="56" applyFont="1" applyFill="1" applyBorder="1" applyAlignment="1">
      <alignment vertical="center"/>
      <protection/>
    </xf>
    <xf numFmtId="0" fontId="8" fillId="33" borderId="28" xfId="56" applyFont="1" applyFill="1" applyBorder="1" applyAlignment="1">
      <alignment vertical="center"/>
      <protection/>
    </xf>
    <xf numFmtId="0" fontId="12" fillId="33" borderId="28" xfId="0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vertical="center"/>
    </xf>
    <xf numFmtId="0" fontId="15" fillId="33" borderId="18" xfId="0" applyFont="1" applyFill="1" applyBorder="1" applyAlignment="1">
      <alignment horizontal="left" vertical="center" indent="2"/>
    </xf>
    <xf numFmtId="1" fontId="7" fillId="33" borderId="18" xfId="56" applyNumberFormat="1" applyFont="1" applyFill="1" applyBorder="1" applyAlignment="1" quotePrefix="1">
      <alignment horizontal="center" vertical="center"/>
      <protection/>
    </xf>
    <xf numFmtId="0" fontId="12" fillId="33" borderId="18" xfId="0" applyFont="1" applyFill="1" applyBorder="1" applyAlignment="1">
      <alignment horizontal="left" vertical="center" indent="2"/>
    </xf>
    <xf numFmtId="0" fontId="15" fillId="33" borderId="30" xfId="0" applyFont="1" applyFill="1" applyBorder="1" applyAlignment="1">
      <alignment vertical="center"/>
    </xf>
    <xf numFmtId="0" fontId="15" fillId="33" borderId="28" xfId="0" applyFont="1" applyFill="1" applyBorder="1" applyAlignment="1">
      <alignment vertical="center"/>
    </xf>
    <xf numFmtId="0" fontId="12" fillId="33" borderId="31" xfId="0" applyFont="1" applyFill="1" applyBorder="1" applyAlignment="1">
      <alignment horizontal="left" vertical="center" indent="2"/>
    </xf>
    <xf numFmtId="0" fontId="7" fillId="33" borderId="32" xfId="56" applyFont="1" applyFill="1" applyBorder="1" applyAlignment="1">
      <alignment horizontal="center" vertical="center"/>
      <protection/>
    </xf>
    <xf numFmtId="1" fontId="7" fillId="33" borderId="32" xfId="56" applyNumberFormat="1" applyFont="1" applyFill="1" applyBorder="1" applyAlignment="1" quotePrefix="1">
      <alignment horizontal="center" vertical="center"/>
      <protection/>
    </xf>
    <xf numFmtId="169" fontId="7" fillId="33" borderId="32" xfId="56" applyNumberFormat="1" applyFont="1" applyFill="1" applyBorder="1" applyAlignment="1">
      <alignment horizontal="center" vertical="center"/>
      <protection/>
    </xf>
    <xf numFmtId="40" fontId="7" fillId="33" borderId="32" xfId="62" applyFont="1" applyFill="1" applyBorder="1" applyAlignment="1">
      <alignment horizontal="right" vertical="center"/>
    </xf>
    <xf numFmtId="40" fontId="7" fillId="33" borderId="33" xfId="62" applyFont="1" applyFill="1" applyBorder="1" applyAlignment="1">
      <alignment horizontal="right" vertical="center"/>
    </xf>
    <xf numFmtId="0" fontId="7" fillId="33" borderId="32" xfId="56" applyFont="1" applyFill="1" applyBorder="1" applyAlignment="1">
      <alignment vertical="center"/>
      <protection/>
    </xf>
    <xf numFmtId="0" fontId="8" fillId="33" borderId="34" xfId="56" applyFont="1" applyFill="1" applyBorder="1" applyAlignment="1">
      <alignment vertical="center"/>
      <protection/>
    </xf>
    <xf numFmtId="0" fontId="8" fillId="33" borderId="35" xfId="56" applyFont="1" applyFill="1" applyBorder="1" applyAlignment="1">
      <alignment vertical="center"/>
      <protection/>
    </xf>
    <xf numFmtId="0" fontId="7" fillId="33" borderId="36" xfId="56" applyFont="1" applyFill="1" applyBorder="1" applyAlignment="1">
      <alignment vertical="center"/>
      <protection/>
    </xf>
    <xf numFmtId="0" fontId="12" fillId="33" borderId="37" xfId="0" applyFont="1" applyFill="1" applyBorder="1" applyAlignment="1">
      <alignment horizontal="left" vertical="center"/>
    </xf>
    <xf numFmtId="0" fontId="12" fillId="33" borderId="38" xfId="0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vertical="center"/>
    </xf>
    <xf numFmtId="0" fontId="12" fillId="33" borderId="39" xfId="0" applyFont="1" applyFill="1" applyBorder="1" applyAlignment="1">
      <alignment horizontal="left" vertical="center" indent="2"/>
    </xf>
    <xf numFmtId="0" fontId="7" fillId="33" borderId="25" xfId="56" applyFont="1" applyFill="1" applyBorder="1" applyAlignment="1">
      <alignment vertical="center"/>
      <protection/>
    </xf>
    <xf numFmtId="0" fontId="7" fillId="33" borderId="25" xfId="56" applyFont="1" applyFill="1" applyBorder="1" applyAlignment="1" quotePrefix="1">
      <alignment horizontal="center" vertical="center"/>
      <protection/>
    </xf>
    <xf numFmtId="169" fontId="7" fillId="33" borderId="25" xfId="56" applyNumberFormat="1" applyFont="1" applyFill="1" applyBorder="1" applyAlignment="1">
      <alignment horizontal="center" vertical="center"/>
      <protection/>
    </xf>
    <xf numFmtId="40" fontId="7" fillId="33" borderId="25" xfId="62" applyFont="1" applyFill="1" applyBorder="1" applyAlignment="1">
      <alignment horizontal="right" vertical="center"/>
    </xf>
    <xf numFmtId="0" fontId="26" fillId="33" borderId="30" xfId="0" applyFont="1" applyFill="1" applyBorder="1" applyAlignment="1">
      <alignment vertical="center"/>
    </xf>
    <xf numFmtId="0" fontId="26" fillId="33" borderId="28" xfId="0" applyFont="1" applyFill="1" applyBorder="1" applyAlignment="1">
      <alignment vertical="center"/>
    </xf>
    <xf numFmtId="0" fontId="12" fillId="33" borderId="28" xfId="0" applyFont="1" applyFill="1" applyBorder="1" applyAlignment="1">
      <alignment horizontal="left" vertical="center" indent="2"/>
    </xf>
    <xf numFmtId="0" fontId="7" fillId="33" borderId="28" xfId="56" applyFont="1" applyFill="1" applyBorder="1" applyAlignment="1">
      <alignment vertical="center"/>
      <protection/>
    </xf>
    <xf numFmtId="1" fontId="7" fillId="33" borderId="28" xfId="56" applyNumberFormat="1" applyFont="1" applyFill="1" applyBorder="1" applyAlignment="1" quotePrefix="1">
      <alignment horizontal="center" vertical="center"/>
      <protection/>
    </xf>
    <xf numFmtId="0" fontId="7" fillId="33" borderId="28" xfId="56" applyFont="1" applyFill="1" applyBorder="1" applyAlignment="1" quotePrefix="1">
      <alignment horizontal="center" vertical="center"/>
      <protection/>
    </xf>
    <xf numFmtId="0" fontId="7" fillId="33" borderId="28" xfId="56" applyFont="1" applyFill="1" applyBorder="1" applyAlignment="1">
      <alignment horizontal="center" vertical="center"/>
      <protection/>
    </xf>
    <xf numFmtId="169" fontId="7" fillId="33" borderId="28" xfId="56" applyNumberFormat="1" applyFont="1" applyFill="1" applyBorder="1" applyAlignment="1">
      <alignment horizontal="center" vertical="center"/>
      <protection/>
    </xf>
    <xf numFmtId="40" fontId="7" fillId="33" borderId="28" xfId="62" applyFont="1" applyFill="1" applyBorder="1" applyAlignment="1">
      <alignment horizontal="right" vertical="center"/>
    </xf>
    <xf numFmtId="0" fontId="7" fillId="33" borderId="18" xfId="56" applyFont="1" applyFill="1" applyBorder="1" applyAlignment="1">
      <alignment vertical="center"/>
      <protection/>
    </xf>
    <xf numFmtId="0" fontId="7" fillId="33" borderId="18" xfId="56" applyFont="1" applyFill="1" applyBorder="1" applyAlignment="1" quotePrefix="1">
      <alignment horizontal="center" vertical="center"/>
      <protection/>
    </xf>
    <xf numFmtId="169" fontId="7" fillId="33" borderId="18" xfId="56" applyNumberFormat="1" applyFont="1" applyFill="1" applyBorder="1" applyAlignment="1">
      <alignment horizontal="center" vertical="center"/>
      <protection/>
    </xf>
    <xf numFmtId="40" fontId="8" fillId="33" borderId="18" xfId="62" applyFont="1" applyFill="1" applyBorder="1" applyAlignment="1">
      <alignment horizontal="right" vertical="center"/>
    </xf>
    <xf numFmtId="0" fontId="7" fillId="33" borderId="27" xfId="56" applyFont="1" applyFill="1" applyBorder="1" applyAlignment="1">
      <alignment vertical="center"/>
      <protection/>
    </xf>
    <xf numFmtId="0" fontId="7" fillId="33" borderId="31" xfId="56" applyFont="1" applyFill="1" applyBorder="1" applyAlignment="1">
      <alignment vertical="center"/>
      <protection/>
    </xf>
    <xf numFmtId="0" fontId="7" fillId="33" borderId="33" xfId="56" applyFont="1" applyFill="1" applyBorder="1" applyAlignment="1">
      <alignment vertical="center"/>
      <protection/>
    </xf>
    <xf numFmtId="40" fontId="8" fillId="33" borderId="33" xfId="62" applyFont="1" applyFill="1" applyBorder="1" applyAlignment="1">
      <alignment vertical="center"/>
    </xf>
    <xf numFmtId="0" fontId="7" fillId="33" borderId="40" xfId="56" applyFont="1" applyFill="1" applyBorder="1">
      <alignment/>
      <protection/>
    </xf>
    <xf numFmtId="0" fontId="7" fillId="33" borderId="37" xfId="56" applyFont="1" applyFill="1" applyBorder="1">
      <alignment/>
      <protection/>
    </xf>
    <xf numFmtId="40" fontId="9" fillId="33" borderId="37" xfId="62" applyFont="1" applyFill="1" applyBorder="1" applyAlignment="1">
      <alignment horizontal="right"/>
    </xf>
    <xf numFmtId="40" fontId="7" fillId="33" borderId="38" xfId="62" applyFont="1" applyFill="1" applyBorder="1" applyAlignment="1">
      <alignment horizontal="right"/>
    </xf>
    <xf numFmtId="0" fontId="7" fillId="33" borderId="41" xfId="56" applyFont="1" applyFill="1" applyBorder="1">
      <alignment/>
      <protection/>
    </xf>
    <xf numFmtId="0" fontId="7" fillId="33" borderId="42" xfId="56" applyFont="1" applyFill="1" applyBorder="1">
      <alignment/>
      <protection/>
    </xf>
    <xf numFmtId="167" fontId="7" fillId="33" borderId="42" xfId="71" applyFont="1" applyFill="1" applyBorder="1" applyAlignment="1">
      <alignment/>
    </xf>
    <xf numFmtId="40" fontId="7" fillId="33" borderId="42" xfId="62" applyFont="1" applyFill="1" applyBorder="1" applyAlignment="1">
      <alignment horizontal="right"/>
    </xf>
    <xf numFmtId="40" fontId="7" fillId="33" borderId="43" xfId="62" applyFont="1" applyFill="1" applyBorder="1" applyAlignment="1">
      <alignment horizontal="right"/>
    </xf>
    <xf numFmtId="0" fontId="16" fillId="33" borderId="44" xfId="56" applyFont="1" applyFill="1" applyBorder="1" applyAlignment="1">
      <alignment horizontal="left" vertical="center"/>
      <protection/>
    </xf>
    <xf numFmtId="0" fontId="16" fillId="33" borderId="45" xfId="56" applyFont="1" applyFill="1" applyBorder="1" applyAlignment="1">
      <alignment horizontal="left" vertical="center"/>
      <protection/>
    </xf>
    <xf numFmtId="0" fontId="8" fillId="33" borderId="46" xfId="56" applyFont="1" applyFill="1" applyBorder="1">
      <alignment/>
      <protection/>
    </xf>
    <xf numFmtId="0" fontId="12" fillId="33" borderId="47" xfId="0" applyFont="1" applyFill="1" applyBorder="1" applyAlignment="1">
      <alignment horizontal="left" vertical="center"/>
    </xf>
    <xf numFmtId="0" fontId="8" fillId="33" borderId="48" xfId="56" applyFont="1" applyFill="1" applyBorder="1">
      <alignment/>
      <protection/>
    </xf>
    <xf numFmtId="0" fontId="12" fillId="33" borderId="49" xfId="0" applyFont="1" applyFill="1" applyBorder="1" applyAlignment="1">
      <alignment horizontal="left" vertical="center"/>
    </xf>
    <xf numFmtId="0" fontId="8" fillId="33" borderId="50" xfId="56" applyFont="1" applyFill="1" applyBorder="1" applyAlignment="1">
      <alignment vertical="center"/>
      <protection/>
    </xf>
    <xf numFmtId="0" fontId="12" fillId="33" borderId="51" xfId="0" applyFont="1" applyFill="1" applyBorder="1" applyAlignment="1">
      <alignment horizontal="left" vertical="center"/>
    </xf>
    <xf numFmtId="0" fontId="12" fillId="33" borderId="44" xfId="0" applyFont="1" applyFill="1" applyBorder="1" applyAlignment="1">
      <alignment horizontal="left" vertical="center"/>
    </xf>
    <xf numFmtId="40" fontId="7" fillId="33" borderId="52" xfId="62" applyFont="1" applyFill="1" applyBorder="1" applyAlignment="1">
      <alignment horizontal="right" vertical="center"/>
    </xf>
    <xf numFmtId="40" fontId="8" fillId="33" borderId="45" xfId="62" applyFont="1" applyFill="1" applyBorder="1" applyAlignment="1">
      <alignment horizontal="right" vertical="center"/>
    </xf>
    <xf numFmtId="0" fontId="15" fillId="33" borderId="44" xfId="0" applyFont="1" applyFill="1" applyBorder="1" applyAlignment="1">
      <alignment vertical="center"/>
    </xf>
    <xf numFmtId="40" fontId="8" fillId="33" borderId="52" xfId="62" applyFont="1" applyFill="1" applyBorder="1" applyAlignment="1">
      <alignment horizontal="right" vertical="center"/>
    </xf>
    <xf numFmtId="0" fontId="16" fillId="33" borderId="18" xfId="0" applyFont="1" applyFill="1" applyBorder="1" applyAlignment="1">
      <alignment/>
    </xf>
    <xf numFmtId="0" fontId="0" fillId="33" borderId="18" xfId="0" applyFont="1" applyFill="1" applyBorder="1" applyAlignment="1">
      <alignment vertical="distributed"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6" fontId="0" fillId="33" borderId="18" xfId="53" applyFont="1" applyFill="1" applyBorder="1" applyAlignment="1">
      <alignment/>
    </xf>
    <xf numFmtId="166" fontId="0" fillId="33" borderId="18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16" fillId="33" borderId="42" xfId="0" applyFont="1" applyFill="1" applyBorder="1" applyAlignment="1">
      <alignment/>
    </xf>
    <xf numFmtId="0" fontId="0" fillId="33" borderId="43" xfId="0" applyFill="1" applyBorder="1" applyAlignment="1">
      <alignment/>
    </xf>
    <xf numFmtId="0" fontId="17" fillId="0" borderId="0" xfId="0" applyFont="1" applyAlignment="1">
      <alignment horizontal="center"/>
    </xf>
    <xf numFmtId="0" fontId="21" fillId="40" borderId="30" xfId="0" applyFont="1" applyFill="1" applyBorder="1" applyAlignment="1">
      <alignment horizontal="center" vertical="center"/>
    </xf>
    <xf numFmtId="0" fontId="21" fillId="40" borderId="28" xfId="0" applyFont="1" applyFill="1" applyBorder="1" applyAlignment="1">
      <alignment horizontal="center" vertical="center"/>
    </xf>
    <xf numFmtId="0" fontId="21" fillId="40" borderId="29" xfId="0" applyFont="1" applyFill="1" applyBorder="1" applyAlignment="1">
      <alignment horizontal="center" vertical="center"/>
    </xf>
    <xf numFmtId="0" fontId="35" fillId="33" borderId="18" xfId="56" applyFont="1" applyFill="1" applyBorder="1" applyAlignment="1">
      <alignment horizontal="center" vertical="center" wrapText="1"/>
      <protection/>
    </xf>
    <xf numFmtId="40" fontId="8" fillId="33" borderId="0" xfId="62" applyFont="1" applyFill="1" applyBorder="1" applyAlignment="1">
      <alignment horizontal="right" vertical="center"/>
    </xf>
    <xf numFmtId="0" fontId="8" fillId="33" borderId="30" xfId="56" applyFont="1" applyFill="1" applyBorder="1" applyAlignment="1">
      <alignment horizontal="left" vertical="center"/>
      <protection/>
    </xf>
    <xf numFmtId="0" fontId="8" fillId="33" borderId="28" xfId="56" applyFont="1" applyFill="1" applyBorder="1" applyAlignment="1">
      <alignment horizontal="left" vertical="center"/>
      <protection/>
    </xf>
    <xf numFmtId="0" fontId="8" fillId="33" borderId="29" xfId="56" applyFont="1" applyFill="1" applyBorder="1" applyAlignment="1">
      <alignment horizontal="left" vertical="center"/>
      <protection/>
    </xf>
    <xf numFmtId="0" fontId="22" fillId="33" borderId="40" xfId="56" applyFont="1" applyFill="1" applyBorder="1" applyAlignment="1">
      <alignment horizontal="center" vertical="center"/>
      <protection/>
    </xf>
    <xf numFmtId="0" fontId="22" fillId="33" borderId="37" xfId="56" applyFont="1" applyFill="1" applyBorder="1" applyAlignment="1">
      <alignment horizontal="center" vertical="center"/>
      <protection/>
    </xf>
    <xf numFmtId="0" fontId="23" fillId="33" borderId="37" xfId="56" applyFont="1" applyFill="1" applyBorder="1" applyAlignment="1">
      <alignment horizontal="center" vertical="center"/>
      <protection/>
    </xf>
    <xf numFmtId="0" fontId="23" fillId="33" borderId="38" xfId="56" applyFont="1" applyFill="1" applyBorder="1" applyAlignment="1">
      <alignment horizontal="center" vertical="center"/>
      <protection/>
    </xf>
    <xf numFmtId="0" fontId="19" fillId="33" borderId="40" xfId="56" applyFont="1" applyFill="1" applyBorder="1" applyAlignment="1">
      <alignment horizontal="left" vertical="center"/>
      <protection/>
    </xf>
    <xf numFmtId="0" fontId="19" fillId="33" borderId="37" xfId="56" applyFont="1" applyFill="1" applyBorder="1" applyAlignment="1">
      <alignment horizontal="left" vertical="center"/>
      <protection/>
    </xf>
    <xf numFmtId="0" fontId="20" fillId="33" borderId="37" xfId="56" applyFont="1" applyFill="1" applyBorder="1" applyAlignment="1">
      <alignment horizontal="left" vertical="center"/>
      <protection/>
    </xf>
    <xf numFmtId="0" fontId="20" fillId="33" borderId="38" xfId="56" applyFont="1" applyFill="1" applyBorder="1" applyAlignment="1">
      <alignment horizontal="left" vertical="center"/>
      <protection/>
    </xf>
    <xf numFmtId="0" fontId="16" fillId="33" borderId="41" xfId="56" applyFont="1" applyFill="1" applyBorder="1" applyAlignment="1" quotePrefix="1">
      <alignment horizontal="left" vertical="center" wrapText="1"/>
      <protection/>
    </xf>
    <xf numFmtId="0" fontId="16" fillId="33" borderId="42" xfId="56" applyFont="1" applyFill="1" applyBorder="1" applyAlignment="1">
      <alignment horizontal="left" vertical="center" wrapText="1"/>
      <protection/>
    </xf>
    <xf numFmtId="0" fontId="16" fillId="33" borderId="43" xfId="56" applyFont="1" applyFill="1" applyBorder="1" applyAlignment="1">
      <alignment horizontal="left" vertical="center" wrapText="1"/>
      <protection/>
    </xf>
    <xf numFmtId="40" fontId="35" fillId="33" borderId="18" xfId="62" applyFont="1" applyFill="1" applyBorder="1" applyAlignment="1">
      <alignment horizontal="center" vertical="center" wrapText="1"/>
    </xf>
    <xf numFmtId="0" fontId="8" fillId="33" borderId="27" xfId="56" applyFont="1" applyFill="1" applyBorder="1" applyAlignment="1">
      <alignment horizontal="left" vertical="center"/>
      <protection/>
    </xf>
    <xf numFmtId="0" fontId="8" fillId="33" borderId="31" xfId="56" applyFont="1" applyFill="1" applyBorder="1" applyAlignment="1">
      <alignment horizontal="left" vertical="center"/>
      <protection/>
    </xf>
    <xf numFmtId="0" fontId="8" fillId="33" borderId="32" xfId="56" applyFont="1" applyFill="1" applyBorder="1" applyAlignment="1">
      <alignment horizontal="left" vertical="center"/>
      <protection/>
    </xf>
    <xf numFmtId="0" fontId="8" fillId="33" borderId="33" xfId="56" applyFont="1" applyFill="1" applyBorder="1" applyAlignment="1">
      <alignment horizontal="left" vertical="center"/>
      <protection/>
    </xf>
    <xf numFmtId="0" fontId="7" fillId="33" borderId="27" xfId="56" applyFont="1" applyFill="1" applyBorder="1" applyAlignment="1">
      <alignment horizontal="center" vertical="center"/>
      <protection/>
    </xf>
    <xf numFmtId="0" fontId="7" fillId="33" borderId="31" xfId="56" applyFont="1" applyFill="1" applyBorder="1" applyAlignment="1">
      <alignment horizontal="center" vertical="center"/>
      <protection/>
    </xf>
    <xf numFmtId="0" fontId="7" fillId="33" borderId="32" xfId="56" applyFont="1" applyFill="1" applyBorder="1" applyAlignment="1">
      <alignment horizontal="center" vertical="center"/>
      <protection/>
    </xf>
    <xf numFmtId="0" fontId="7" fillId="33" borderId="33" xfId="56" applyFont="1" applyFill="1" applyBorder="1" applyAlignment="1">
      <alignment horizontal="center" vertical="center"/>
      <protection/>
    </xf>
    <xf numFmtId="40" fontId="8" fillId="33" borderId="30" xfId="62" applyFont="1" applyFill="1" applyBorder="1" applyAlignment="1">
      <alignment horizontal="right" vertical="center"/>
    </xf>
    <xf numFmtId="40" fontId="8" fillId="33" borderId="28" xfId="62" applyFont="1" applyFill="1" applyBorder="1" applyAlignment="1">
      <alignment horizontal="right" vertical="center"/>
    </xf>
    <xf numFmtId="40" fontId="8" fillId="33" borderId="29" xfId="62" applyFont="1" applyFill="1" applyBorder="1" applyAlignment="1">
      <alignment horizontal="right" vertical="center"/>
    </xf>
    <xf numFmtId="0" fontId="29" fillId="33" borderId="41" xfId="56" applyFont="1" applyFill="1" applyBorder="1" applyAlignment="1" quotePrefix="1">
      <alignment horizontal="center" vertical="center" wrapText="1"/>
      <protection/>
    </xf>
    <xf numFmtId="0" fontId="29" fillId="33" borderId="42" xfId="56" applyFont="1" applyFill="1" applyBorder="1" applyAlignment="1" quotePrefix="1">
      <alignment horizontal="center" vertical="center" wrapText="1"/>
      <protection/>
    </xf>
    <xf numFmtId="0" fontId="29" fillId="33" borderId="43" xfId="56" applyFont="1" applyFill="1" applyBorder="1" applyAlignment="1" quotePrefix="1">
      <alignment horizontal="center" vertical="center" wrapText="1"/>
      <protection/>
    </xf>
    <xf numFmtId="0" fontId="0" fillId="33" borderId="18" xfId="0" applyFont="1" applyFill="1" applyBorder="1" applyAlignment="1">
      <alignment horizontal="center" vertical="distributed"/>
    </xf>
    <xf numFmtId="0" fontId="21" fillId="33" borderId="40" xfId="0" applyFont="1" applyFill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distributed"/>
    </xf>
    <xf numFmtId="0" fontId="27" fillId="33" borderId="40" xfId="56" applyFont="1" applyFill="1" applyBorder="1" applyAlignment="1">
      <alignment horizontal="left" vertical="center"/>
      <protection/>
    </xf>
    <xf numFmtId="0" fontId="28" fillId="33" borderId="37" xfId="56" applyFont="1" applyFill="1" applyBorder="1" applyAlignment="1">
      <alignment horizontal="left" vertical="center"/>
      <protection/>
    </xf>
    <xf numFmtId="0" fontId="16" fillId="33" borderId="0" xfId="56" applyFont="1" applyFill="1" applyBorder="1" applyAlignment="1">
      <alignment horizontal="left" vertical="center"/>
      <protection/>
    </xf>
    <xf numFmtId="0" fontId="22" fillId="33" borderId="30" xfId="56" applyFont="1" applyFill="1" applyBorder="1" applyAlignment="1">
      <alignment horizontal="center" vertical="center"/>
      <protection/>
    </xf>
    <xf numFmtId="0" fontId="22" fillId="33" borderId="28" xfId="56" applyFont="1" applyFill="1" applyBorder="1" applyAlignment="1">
      <alignment horizontal="center" vertical="center"/>
      <protection/>
    </xf>
    <xf numFmtId="0" fontId="22" fillId="33" borderId="29" xfId="56" applyFont="1" applyFill="1" applyBorder="1" applyAlignment="1">
      <alignment horizontal="center" vertical="center"/>
      <protection/>
    </xf>
    <xf numFmtId="0" fontId="24" fillId="33" borderId="53" xfId="0" applyFont="1" applyFill="1" applyBorder="1" applyAlignment="1">
      <alignment horizontal="left" vertical="distributed"/>
    </xf>
    <xf numFmtId="0" fontId="24" fillId="33" borderId="54" xfId="0" applyFont="1" applyFill="1" applyBorder="1" applyAlignment="1">
      <alignment horizontal="left" vertical="distributed"/>
    </xf>
    <xf numFmtId="0" fontId="22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0" fontId="33" fillId="36" borderId="55" xfId="57" applyNumberFormat="1" applyFont="1" applyFill="1" applyBorder="1" applyAlignment="1">
      <alignment horizontal="center" vertical="center"/>
      <protection/>
    </xf>
    <xf numFmtId="10" fontId="33" fillId="36" borderId="56" xfId="57" applyNumberFormat="1" applyFont="1" applyFill="1" applyBorder="1" applyAlignment="1">
      <alignment horizontal="center" vertical="center"/>
      <protection/>
    </xf>
    <xf numFmtId="0" fontId="33" fillId="37" borderId="18" xfId="57" applyFont="1" applyFill="1" applyBorder="1" applyAlignment="1">
      <alignment horizontal="center" vertical="center"/>
      <protection/>
    </xf>
    <xf numFmtId="0" fontId="32" fillId="37" borderId="18" xfId="57" applyFont="1" applyFill="1" applyBorder="1" applyAlignment="1">
      <alignment horizontal="center" vertical="center"/>
      <protection/>
    </xf>
    <xf numFmtId="0" fontId="32" fillId="37" borderId="30" xfId="57" applyFont="1" applyFill="1" applyBorder="1" applyAlignment="1">
      <alignment horizontal="center" vertical="center"/>
      <protection/>
    </xf>
    <xf numFmtId="0" fontId="32" fillId="37" borderId="28" xfId="57" applyFont="1" applyFill="1" applyBorder="1" applyAlignment="1">
      <alignment horizontal="center" vertical="center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Date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Fixed" xfId="47"/>
    <cellStyle name="Heading 1" xfId="48"/>
    <cellStyle name="Heading 2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_158SUP" xfId="56"/>
    <cellStyle name="Normal_staff planilha" xfId="57"/>
    <cellStyle name="Nota" xfId="58"/>
    <cellStyle name="Percent" xfId="59"/>
    <cellStyle name="Saída" xfId="60"/>
    <cellStyle name="Comma [0]" xfId="61"/>
    <cellStyle name="Separador de milhares_PonteS.Francisco.PREÇO.2006.197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d%20jbr%20cpd%20\PROPOSTA\br267ms9.104\Pre&#231;os\Proposta%20de%20Pre&#231;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g%20backup\PROPOSTA\Br135BA8.692\lote-02\PRECO\135L2P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CE\BR020CE_04-083\Diversos\BR101_021-01_eunapolis\PRE&#199;O\Excel\Proposta%20de%20Pre&#231;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Arquivos_2005\CE\BR-116-CE_CP%20N&#186;0015-05-03\Pre&#231;os\excel\BR116.CE-Pre&#231;o.15.005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Viagensdiarias"/>
      <sheetName val="SGRAFICOS"/>
      <sheetName val="Sal.Equip"/>
      <sheetName val="util.equip"/>
      <sheetName val="util.equip (2)"/>
      <sheetName val="DespGerais"/>
      <sheetName val="custo total por servico"/>
      <sheetName val="OAE"/>
      <sheetName val="topografia"/>
      <sheetName val="geptecnico"/>
      <sheetName val="CUSTOTOTSERV"/>
      <sheetName val="QDGERALQTDE"/>
    </sheetNames>
    <sheetDataSet>
      <sheetData sheetId="3">
        <row r="12">
          <cell r="C12">
            <v>2800</v>
          </cell>
        </row>
        <row r="16">
          <cell r="C16">
            <v>2000</v>
          </cell>
        </row>
        <row r="23">
          <cell r="C23">
            <v>850</v>
          </cell>
        </row>
        <row r="25">
          <cell r="C25">
            <v>700</v>
          </cell>
        </row>
        <row r="27">
          <cell r="C27">
            <v>380</v>
          </cell>
        </row>
        <row r="29">
          <cell r="C29">
            <v>350</v>
          </cell>
        </row>
        <row r="31">
          <cell r="C31">
            <v>150</v>
          </cell>
        </row>
        <row r="36">
          <cell r="C36">
            <v>650</v>
          </cell>
        </row>
        <row r="38">
          <cell r="C38">
            <v>450</v>
          </cell>
        </row>
        <row r="40">
          <cell r="C40">
            <v>250</v>
          </cell>
        </row>
        <row r="44">
          <cell r="C44">
            <v>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  <sheetDataSet>
      <sheetData sheetId="1">
        <row r="53">
          <cell r="F53">
            <v>0.6758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DESEMBOLSO"/>
      <sheetName val="UTEQUIP"/>
      <sheetName val="cronograma _fisico_financeiro"/>
      <sheetName val="CRONOGRAMA_geral"/>
      <sheetName val="Viagensdiarias"/>
      <sheetName val="Sal.Equip"/>
      <sheetName val="Serv_Gráficos"/>
      <sheetName val="DespGerais"/>
      <sheetName val="equipament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H26"/>
  <sheetViews>
    <sheetView zoomScalePageLayoutView="0" workbookViewId="0" topLeftCell="A1">
      <selection activeCell="K26" sqref="K26"/>
    </sheetView>
  </sheetViews>
  <sheetFormatPr defaultColWidth="9.140625" defaultRowHeight="12.75"/>
  <sheetData>
    <row r="26" spans="2:8" ht="64.5">
      <c r="B26" s="154" t="s">
        <v>82</v>
      </c>
      <c r="C26" s="154"/>
      <c r="D26" s="154"/>
      <c r="E26" s="154"/>
      <c r="F26" s="154"/>
      <c r="G26" s="154"/>
      <c r="H26" s="154"/>
    </row>
  </sheetData>
  <sheetProtection/>
  <mergeCells count="1">
    <mergeCell ref="B26:H2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56"/>
  <sheetViews>
    <sheetView tabSelected="1" view="pageBreakPreview" zoomScaleSheetLayoutView="100" workbookViewId="0" topLeftCell="A31">
      <selection activeCell="A3" sqref="A3:K3"/>
    </sheetView>
  </sheetViews>
  <sheetFormatPr defaultColWidth="9.140625" defaultRowHeight="15" customHeight="1"/>
  <cols>
    <col min="1" max="3" width="11.140625" style="1" customWidth="1"/>
    <col min="4" max="4" width="35.421875" style="1" customWidth="1"/>
    <col min="5" max="5" width="10.140625" style="1" customWidth="1"/>
    <col min="6" max="6" width="7.140625" style="1" customWidth="1"/>
    <col min="7" max="7" width="12.421875" style="1" customWidth="1"/>
    <col min="8" max="8" width="6.57421875" style="1" customWidth="1"/>
    <col min="9" max="9" width="10.57421875" style="1" customWidth="1"/>
    <col min="10" max="10" width="11.28125" style="10" customWidth="1"/>
    <col min="11" max="11" width="11.28125" style="10" bestFit="1" customWidth="1"/>
    <col min="12" max="12" width="1.28515625" style="1" customWidth="1"/>
    <col min="13" max="13" width="15.00390625" style="1" customWidth="1"/>
    <col min="14" max="14" width="67.421875" style="1" bestFit="1" customWidth="1"/>
    <col min="15" max="16384" width="9.140625" style="1" customWidth="1"/>
  </cols>
  <sheetData>
    <row r="1" spans="1:11" ht="27.75" customHeight="1">
      <c r="A1" s="163" t="s">
        <v>55</v>
      </c>
      <c r="B1" s="164"/>
      <c r="C1" s="164"/>
      <c r="D1" s="165"/>
      <c r="E1" s="165"/>
      <c r="F1" s="165"/>
      <c r="G1" s="165"/>
      <c r="H1" s="165"/>
      <c r="I1" s="165"/>
      <c r="J1" s="165"/>
      <c r="K1" s="166"/>
    </row>
    <row r="2" spans="1:11" ht="15" customHeight="1">
      <c r="A2" s="167" t="s">
        <v>23</v>
      </c>
      <c r="B2" s="168"/>
      <c r="C2" s="168"/>
      <c r="D2" s="169"/>
      <c r="E2" s="169"/>
      <c r="F2" s="169"/>
      <c r="G2" s="169"/>
      <c r="H2" s="169"/>
      <c r="I2" s="169"/>
      <c r="J2" s="169"/>
      <c r="K2" s="170"/>
    </row>
    <row r="3" spans="1:13" ht="27" customHeight="1">
      <c r="A3" s="171" t="s">
        <v>163</v>
      </c>
      <c r="B3" s="172"/>
      <c r="C3" s="172"/>
      <c r="D3" s="172"/>
      <c r="E3" s="172"/>
      <c r="F3" s="172"/>
      <c r="G3" s="172"/>
      <c r="H3" s="172"/>
      <c r="I3" s="172"/>
      <c r="J3" s="172"/>
      <c r="K3" s="173"/>
      <c r="M3" s="2"/>
    </row>
    <row r="4" spans="1:11" ht="6.75" customHeight="1">
      <c r="A4" s="127"/>
      <c r="B4" s="14"/>
      <c r="C4" s="14"/>
      <c r="D4" s="14"/>
      <c r="E4" s="14"/>
      <c r="F4" s="14"/>
      <c r="G4" s="14"/>
      <c r="H4" s="14"/>
      <c r="I4" s="14"/>
      <c r="J4" s="14"/>
      <c r="K4" s="128"/>
    </row>
    <row r="5" spans="1:11" ht="18">
      <c r="A5" s="155" t="s">
        <v>65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1" ht="15" customHeight="1">
      <c r="A6" s="158" t="s">
        <v>2</v>
      </c>
      <c r="B6" s="158"/>
      <c r="C6" s="158"/>
      <c r="D6" s="158"/>
      <c r="E6" s="158" t="s">
        <v>3</v>
      </c>
      <c r="F6" s="158" t="s">
        <v>4</v>
      </c>
      <c r="G6" s="158" t="s">
        <v>158</v>
      </c>
      <c r="H6" s="158" t="s">
        <v>15</v>
      </c>
      <c r="I6" s="158" t="s">
        <v>157</v>
      </c>
      <c r="J6" s="174" t="s">
        <v>16</v>
      </c>
      <c r="K6" s="174" t="s">
        <v>156</v>
      </c>
    </row>
    <row r="7" spans="1:11" ht="15" customHeight="1">
      <c r="A7" s="158"/>
      <c r="B7" s="158"/>
      <c r="C7" s="158"/>
      <c r="D7" s="158"/>
      <c r="E7" s="158"/>
      <c r="F7" s="158"/>
      <c r="G7" s="158"/>
      <c r="H7" s="158"/>
      <c r="I7" s="158"/>
      <c r="J7" s="174"/>
      <c r="K7" s="174"/>
    </row>
    <row r="8" spans="1:11" ht="15" customHeight="1">
      <c r="A8" s="158"/>
      <c r="B8" s="158"/>
      <c r="C8" s="158"/>
      <c r="D8" s="158"/>
      <c r="E8" s="158"/>
      <c r="F8" s="158"/>
      <c r="G8" s="158"/>
      <c r="H8" s="158"/>
      <c r="I8" s="158"/>
      <c r="J8" s="174"/>
      <c r="K8" s="174"/>
    </row>
    <row r="9" spans="1:11" ht="15" customHeight="1">
      <c r="A9" s="129" t="s">
        <v>0</v>
      </c>
      <c r="B9" s="54"/>
      <c r="C9" s="54"/>
      <c r="D9" s="55"/>
      <c r="E9" s="56"/>
      <c r="F9" s="57"/>
      <c r="G9" s="57"/>
      <c r="H9" s="57"/>
      <c r="I9" s="57"/>
      <c r="J9" s="57"/>
      <c r="K9" s="130"/>
    </row>
    <row r="10" spans="1:11" ht="15" customHeight="1">
      <c r="A10" s="131" t="s">
        <v>5</v>
      </c>
      <c r="B10" s="51"/>
      <c r="C10" s="51"/>
      <c r="D10" s="3"/>
      <c r="E10" s="4"/>
      <c r="F10" s="4"/>
      <c r="G10" s="4"/>
      <c r="H10" s="4"/>
      <c r="I10" s="4"/>
      <c r="J10" s="4"/>
      <c r="K10" s="132"/>
    </row>
    <row r="11" spans="1:150" ht="15" customHeight="1">
      <c r="A11" s="133" t="s">
        <v>6</v>
      </c>
      <c r="B11" s="58"/>
      <c r="C11" s="58"/>
      <c r="D11" s="59"/>
      <c r="E11" s="60"/>
      <c r="F11" s="61"/>
      <c r="G11" s="61"/>
      <c r="H11" s="61"/>
      <c r="I11" s="61"/>
      <c r="J11" s="61"/>
      <c r="K11" s="13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</row>
    <row r="12" spans="1:150" ht="15" customHeight="1">
      <c r="A12" s="62" t="s">
        <v>160</v>
      </c>
      <c r="B12" s="53">
        <v>40817</v>
      </c>
      <c r="C12" s="62" t="s">
        <v>21</v>
      </c>
      <c r="D12" s="62"/>
      <c r="E12" s="63" t="s">
        <v>14</v>
      </c>
      <c r="F12" s="64">
        <v>1</v>
      </c>
      <c r="G12" s="63">
        <v>10</v>
      </c>
      <c r="H12" s="63">
        <v>6</v>
      </c>
      <c r="I12" s="65">
        <f aca="true" t="shared" si="0" ref="I12:I24">F12*G12*H12/100</f>
        <v>0.6</v>
      </c>
      <c r="J12" s="52">
        <v>20922.32</v>
      </c>
      <c r="K12" s="66">
        <f>TRUNC(J12*I12,2)</f>
        <v>12553.39</v>
      </c>
      <c r="L12" s="5"/>
      <c r="M12" s="50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</row>
    <row r="13" spans="1:150" ht="15" customHeight="1">
      <c r="A13" s="62" t="s">
        <v>160</v>
      </c>
      <c r="B13" s="53">
        <v>40817</v>
      </c>
      <c r="C13" s="62" t="s">
        <v>63</v>
      </c>
      <c r="D13" s="62"/>
      <c r="E13" s="63" t="s">
        <v>154</v>
      </c>
      <c r="F13" s="64">
        <v>1</v>
      </c>
      <c r="G13" s="63">
        <v>10</v>
      </c>
      <c r="H13" s="63">
        <v>3</v>
      </c>
      <c r="I13" s="65">
        <f t="shared" si="0"/>
        <v>0.3</v>
      </c>
      <c r="J13" s="52">
        <v>20922.32</v>
      </c>
      <c r="K13" s="66">
        <f aca="true" t="shared" si="1" ref="K13:K24">TRUNC(J13*I13,2)</f>
        <v>6276.69</v>
      </c>
      <c r="L13" s="5"/>
      <c r="M13" s="50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</row>
    <row r="14" spans="1:150" ht="15" customHeight="1">
      <c r="A14" s="62" t="s">
        <v>160</v>
      </c>
      <c r="B14" s="53">
        <v>40817</v>
      </c>
      <c r="C14" s="62" t="s">
        <v>63</v>
      </c>
      <c r="D14" s="62"/>
      <c r="E14" s="63" t="s">
        <v>155</v>
      </c>
      <c r="F14" s="64">
        <v>0</v>
      </c>
      <c r="G14" s="63">
        <v>0</v>
      </c>
      <c r="H14" s="63">
        <v>0</v>
      </c>
      <c r="I14" s="65">
        <f t="shared" si="0"/>
        <v>0</v>
      </c>
      <c r="J14" s="52">
        <v>17659.74</v>
      </c>
      <c r="K14" s="66">
        <f t="shared" si="1"/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</row>
    <row r="15" spans="1:150" ht="15" customHeight="1">
      <c r="A15" s="62" t="s">
        <v>160</v>
      </c>
      <c r="B15" s="53">
        <v>40937</v>
      </c>
      <c r="C15" s="62" t="s">
        <v>159</v>
      </c>
      <c r="D15" s="62"/>
      <c r="E15" s="63" t="s">
        <v>150</v>
      </c>
      <c r="F15" s="64">
        <v>1</v>
      </c>
      <c r="G15" s="63">
        <v>10</v>
      </c>
      <c r="H15" s="63">
        <v>3</v>
      </c>
      <c r="I15" s="65">
        <f>F15*G15*H15/100</f>
        <v>0.3</v>
      </c>
      <c r="J15" s="52">
        <v>20575.99</v>
      </c>
      <c r="K15" s="66">
        <f>TRUNC(J15*I15,2)</f>
        <v>6172.79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</row>
    <row r="16" spans="1:150" ht="15" customHeight="1">
      <c r="A16" s="62" t="s">
        <v>160</v>
      </c>
      <c r="B16" s="53">
        <v>40939</v>
      </c>
      <c r="C16" s="62" t="s">
        <v>57</v>
      </c>
      <c r="D16" s="62"/>
      <c r="E16" s="63" t="s">
        <v>154</v>
      </c>
      <c r="F16" s="64">
        <v>1</v>
      </c>
      <c r="G16" s="63">
        <v>10</v>
      </c>
      <c r="H16" s="63">
        <v>2</v>
      </c>
      <c r="I16" s="65">
        <f t="shared" si="0"/>
        <v>0.2</v>
      </c>
      <c r="J16" s="52">
        <v>18803.16</v>
      </c>
      <c r="K16" s="66">
        <f t="shared" si="1"/>
        <v>3760.63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</row>
    <row r="17" spans="1:150" ht="15" customHeight="1">
      <c r="A17" s="62" t="s">
        <v>160</v>
      </c>
      <c r="B17" s="53">
        <v>40937</v>
      </c>
      <c r="C17" s="62" t="s">
        <v>59</v>
      </c>
      <c r="D17" s="62"/>
      <c r="E17" s="63" t="s">
        <v>154</v>
      </c>
      <c r="F17" s="64">
        <v>2</v>
      </c>
      <c r="G17" s="63">
        <v>100</v>
      </c>
      <c r="H17" s="63">
        <v>4</v>
      </c>
      <c r="I17" s="65">
        <f t="shared" si="0"/>
        <v>8</v>
      </c>
      <c r="J17" s="52">
        <v>20575.99</v>
      </c>
      <c r="K17" s="66">
        <f t="shared" si="1"/>
        <v>164607.92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</row>
    <row r="18" spans="1:150" ht="15" customHeight="1">
      <c r="A18" s="62" t="s">
        <v>160</v>
      </c>
      <c r="B18" s="53">
        <v>40937</v>
      </c>
      <c r="C18" s="62" t="s">
        <v>24</v>
      </c>
      <c r="D18" s="62"/>
      <c r="E18" s="63" t="s">
        <v>154</v>
      </c>
      <c r="F18" s="64">
        <v>1</v>
      </c>
      <c r="G18" s="63">
        <v>100</v>
      </c>
      <c r="H18" s="63">
        <v>3</v>
      </c>
      <c r="I18" s="65">
        <f t="shared" si="0"/>
        <v>3</v>
      </c>
      <c r="J18" s="52">
        <v>20575.99</v>
      </c>
      <c r="K18" s="66">
        <f t="shared" si="1"/>
        <v>61727.97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</row>
    <row r="19" spans="1:150" ht="15" customHeight="1">
      <c r="A19" s="62" t="s">
        <v>160</v>
      </c>
      <c r="B19" s="53">
        <v>40937</v>
      </c>
      <c r="C19" s="62" t="s">
        <v>25</v>
      </c>
      <c r="D19" s="62"/>
      <c r="E19" s="63" t="s">
        <v>150</v>
      </c>
      <c r="F19" s="64">
        <v>1</v>
      </c>
      <c r="G19" s="63">
        <v>10</v>
      </c>
      <c r="H19" s="63">
        <v>3</v>
      </c>
      <c r="I19" s="65">
        <f t="shared" si="0"/>
        <v>0.3</v>
      </c>
      <c r="J19" s="52">
        <v>20575.99</v>
      </c>
      <c r="K19" s="66">
        <f t="shared" si="1"/>
        <v>6172.79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</row>
    <row r="20" spans="1:150" ht="15" customHeight="1">
      <c r="A20" s="62" t="s">
        <v>160</v>
      </c>
      <c r="B20" s="53">
        <v>40939</v>
      </c>
      <c r="C20" s="62" t="s">
        <v>60</v>
      </c>
      <c r="D20" s="62"/>
      <c r="E20" s="63" t="s">
        <v>150</v>
      </c>
      <c r="F20" s="64"/>
      <c r="G20" s="63"/>
      <c r="H20" s="63"/>
      <c r="I20" s="65">
        <f t="shared" si="0"/>
        <v>0</v>
      </c>
      <c r="J20" s="52">
        <v>18803.16</v>
      </c>
      <c r="K20" s="66">
        <f t="shared" si="1"/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</row>
    <row r="21" spans="1:150" ht="15" customHeight="1">
      <c r="A21" s="62" t="s">
        <v>160</v>
      </c>
      <c r="B21" s="53">
        <v>40937</v>
      </c>
      <c r="C21" s="62" t="s">
        <v>58</v>
      </c>
      <c r="D21" s="62"/>
      <c r="E21" s="63" t="s">
        <v>154</v>
      </c>
      <c r="F21" s="64"/>
      <c r="G21" s="63"/>
      <c r="H21" s="63"/>
      <c r="I21" s="65">
        <f t="shared" si="0"/>
        <v>0</v>
      </c>
      <c r="J21" s="52">
        <v>20575.99</v>
      </c>
      <c r="K21" s="66">
        <f t="shared" si="1"/>
        <v>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</row>
    <row r="22" spans="1:150" ht="15" customHeight="1">
      <c r="A22" s="62" t="s">
        <v>160</v>
      </c>
      <c r="B22" s="53">
        <v>40937</v>
      </c>
      <c r="C22" s="62" t="s">
        <v>61</v>
      </c>
      <c r="D22" s="62"/>
      <c r="E22" s="63" t="s">
        <v>150</v>
      </c>
      <c r="F22" s="64">
        <v>2</v>
      </c>
      <c r="G22" s="63">
        <v>10</v>
      </c>
      <c r="H22" s="63">
        <v>1</v>
      </c>
      <c r="I22" s="65">
        <f t="shared" si="0"/>
        <v>0.2</v>
      </c>
      <c r="J22" s="52">
        <v>20575.99</v>
      </c>
      <c r="K22" s="66">
        <f t="shared" si="1"/>
        <v>4115.19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</row>
    <row r="23" spans="1:150" ht="15" customHeight="1">
      <c r="A23" s="62" t="s">
        <v>160</v>
      </c>
      <c r="B23" s="53">
        <v>40937</v>
      </c>
      <c r="C23" s="62" t="s">
        <v>62</v>
      </c>
      <c r="D23" s="62"/>
      <c r="E23" s="63" t="s">
        <v>154</v>
      </c>
      <c r="F23" s="64"/>
      <c r="G23" s="63"/>
      <c r="H23" s="63"/>
      <c r="I23" s="65">
        <f t="shared" si="0"/>
        <v>0</v>
      </c>
      <c r="J23" s="52">
        <v>20575.99</v>
      </c>
      <c r="K23" s="66">
        <f t="shared" si="1"/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</row>
    <row r="24" spans="1:150" ht="15" customHeight="1">
      <c r="A24" s="62" t="s">
        <v>160</v>
      </c>
      <c r="B24" s="53">
        <v>40937</v>
      </c>
      <c r="C24" s="62" t="s">
        <v>26</v>
      </c>
      <c r="D24" s="62"/>
      <c r="E24" s="63" t="s">
        <v>154</v>
      </c>
      <c r="F24" s="64"/>
      <c r="G24" s="63"/>
      <c r="H24" s="63"/>
      <c r="I24" s="65">
        <f t="shared" si="0"/>
        <v>0</v>
      </c>
      <c r="J24" s="52">
        <v>20575.99</v>
      </c>
      <c r="K24" s="66">
        <f t="shared" si="1"/>
        <v>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</row>
    <row r="25" spans="1:12" s="7" customFormat="1" ht="15" customHeight="1">
      <c r="A25" s="135"/>
      <c r="B25" s="67"/>
      <c r="C25" s="67"/>
      <c r="D25" s="67"/>
      <c r="E25" s="68"/>
      <c r="F25" s="69"/>
      <c r="G25" s="68"/>
      <c r="H25" s="68"/>
      <c r="I25" s="70"/>
      <c r="J25" s="71"/>
      <c r="K25" s="136"/>
      <c r="L25" s="6"/>
    </row>
    <row r="26" spans="1:13" s="7" customFormat="1" ht="15" customHeight="1">
      <c r="A26" s="72" t="s">
        <v>20</v>
      </c>
      <c r="B26" s="73"/>
      <c r="C26" s="73"/>
      <c r="D26" s="74"/>
      <c r="E26" s="74"/>
      <c r="F26" s="74"/>
      <c r="G26" s="74"/>
      <c r="H26" s="74"/>
      <c r="I26" s="74"/>
      <c r="J26" s="74"/>
      <c r="K26" s="75"/>
      <c r="L26" s="6"/>
      <c r="M26" s="8"/>
    </row>
    <row r="27" spans="1:12" s="7" customFormat="1" ht="15" customHeight="1">
      <c r="A27" s="76" t="s">
        <v>160</v>
      </c>
      <c r="B27" s="76" t="s">
        <v>161</v>
      </c>
      <c r="C27" s="76" t="s">
        <v>27</v>
      </c>
      <c r="D27" s="77"/>
      <c r="E27" s="63" t="s">
        <v>151</v>
      </c>
      <c r="F27" s="78">
        <v>4</v>
      </c>
      <c r="G27" s="63">
        <v>100</v>
      </c>
      <c r="H27" s="63">
        <v>6</v>
      </c>
      <c r="I27" s="65">
        <f>F27*G27*H27/100</f>
        <v>24</v>
      </c>
      <c r="J27" s="52">
        <v>4411</v>
      </c>
      <c r="K27" s="66">
        <f>TRUNC(J27*I27,2)</f>
        <v>105864</v>
      </c>
      <c r="L27" s="6"/>
    </row>
    <row r="28" spans="1:12" s="7" customFormat="1" ht="10.5" customHeight="1">
      <c r="A28" s="79"/>
      <c r="B28" s="79"/>
      <c r="C28" s="79"/>
      <c r="D28" s="79"/>
      <c r="E28" s="62"/>
      <c r="F28" s="62"/>
      <c r="G28" s="62"/>
      <c r="H28" s="62"/>
      <c r="I28" s="62"/>
      <c r="J28" s="62"/>
      <c r="K28" s="62"/>
      <c r="L28" s="6"/>
    </row>
    <row r="29" spans="1:13" s="7" customFormat="1" ht="15" customHeight="1">
      <c r="A29" s="72" t="s">
        <v>22</v>
      </c>
      <c r="B29" s="73"/>
      <c r="C29" s="73"/>
      <c r="D29" s="74"/>
      <c r="E29" s="74"/>
      <c r="F29" s="74"/>
      <c r="G29" s="74"/>
      <c r="H29" s="74"/>
      <c r="I29" s="74"/>
      <c r="J29" s="74"/>
      <c r="K29" s="75"/>
      <c r="L29" s="6"/>
      <c r="M29" s="8"/>
    </row>
    <row r="30" spans="1:14" s="7" customFormat="1" ht="15" customHeight="1">
      <c r="A30" s="80"/>
      <c r="B30" s="81"/>
      <c r="C30" s="81"/>
      <c r="D30" s="82"/>
      <c r="E30" s="83"/>
      <c r="F30" s="84"/>
      <c r="G30" s="83"/>
      <c r="H30" s="83"/>
      <c r="I30" s="85"/>
      <c r="J30" s="86"/>
      <c r="K30" s="87"/>
      <c r="L30" s="6"/>
      <c r="M30" s="8"/>
      <c r="N30" s="8"/>
    </row>
    <row r="31" spans="1:11" s="7" customFormat="1" ht="15" customHeight="1">
      <c r="A31" s="179"/>
      <c r="B31" s="180"/>
      <c r="C31" s="180"/>
      <c r="D31" s="181"/>
      <c r="E31" s="181"/>
      <c r="F31" s="181"/>
      <c r="G31" s="181"/>
      <c r="H31" s="181"/>
      <c r="I31" s="182"/>
      <c r="J31" s="66" t="s">
        <v>7</v>
      </c>
      <c r="K31" s="113">
        <f>SUM(K12:K30)</f>
        <v>371251.37</v>
      </c>
    </row>
    <row r="32" spans="1:11" s="7" customFormat="1" ht="15" customHeight="1">
      <c r="A32" s="72" t="s">
        <v>149</v>
      </c>
      <c r="B32" s="73"/>
      <c r="C32" s="73"/>
      <c r="D32" s="74"/>
      <c r="E32" s="74"/>
      <c r="F32" s="74"/>
      <c r="G32" s="74"/>
      <c r="H32" s="74"/>
      <c r="I32" s="75"/>
      <c r="J32" s="66" t="s">
        <v>8</v>
      </c>
      <c r="K32" s="113">
        <v>0</v>
      </c>
    </row>
    <row r="33" spans="1:11" s="7" customFormat="1" ht="15" customHeight="1">
      <c r="A33" s="89" t="s">
        <v>56</v>
      </c>
      <c r="B33" s="90"/>
      <c r="C33" s="90"/>
      <c r="D33" s="91"/>
      <c r="E33" s="92"/>
      <c r="F33" s="92"/>
      <c r="G33" s="92"/>
      <c r="H33" s="92"/>
      <c r="I33" s="93"/>
      <c r="J33" s="66" t="s">
        <v>9</v>
      </c>
      <c r="K33" s="137">
        <f>TRUNC(K31*0.3,2)</f>
        <v>111375.41</v>
      </c>
    </row>
    <row r="34" spans="1:11" s="7" customFormat="1" ht="15" customHeight="1">
      <c r="A34" s="94"/>
      <c r="B34" s="74"/>
      <c r="C34" s="74"/>
      <c r="D34" s="74"/>
      <c r="E34" s="74"/>
      <c r="F34" s="74"/>
      <c r="G34" s="74"/>
      <c r="H34" s="74"/>
      <c r="I34" s="74"/>
      <c r="J34" s="74"/>
      <c r="K34" s="75"/>
    </row>
    <row r="35" spans="1:13" s="7" customFormat="1" ht="15" customHeight="1">
      <c r="A35" s="160" t="s">
        <v>10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2"/>
      <c r="M35" s="7">
        <v>0</v>
      </c>
    </row>
    <row r="36" spans="1:11" s="7" customFormat="1" ht="15" customHeight="1">
      <c r="A36" s="160" t="s">
        <v>51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2"/>
    </row>
    <row r="37" spans="1:11" s="7" customFormat="1" ht="8.25" customHeight="1">
      <c r="A37" s="138"/>
      <c r="B37" s="95"/>
      <c r="C37" s="95"/>
      <c r="D37" s="96"/>
      <c r="E37" s="97"/>
      <c r="F37" s="69"/>
      <c r="G37" s="98"/>
      <c r="H37" s="68"/>
      <c r="I37" s="99"/>
      <c r="J37" s="100"/>
      <c r="K37" s="136"/>
    </row>
    <row r="38" spans="1:11" s="7" customFormat="1" ht="15" customHeight="1">
      <c r="A38" s="101" t="s">
        <v>52</v>
      </c>
      <c r="B38" s="102"/>
      <c r="C38" s="102"/>
      <c r="D38" s="103"/>
      <c r="E38" s="104"/>
      <c r="F38" s="105"/>
      <c r="G38" s="106"/>
      <c r="H38" s="107"/>
      <c r="I38" s="108"/>
      <c r="J38" s="109"/>
      <c r="K38" s="87"/>
    </row>
    <row r="39" spans="1:11" s="7" customFormat="1" ht="15" customHeight="1">
      <c r="A39" s="76" t="s">
        <v>50</v>
      </c>
      <c r="B39" s="76"/>
      <c r="C39" s="76"/>
      <c r="D39" s="79"/>
      <c r="E39" s="110"/>
      <c r="F39" s="78">
        <v>1</v>
      </c>
      <c r="G39" s="111"/>
      <c r="H39" s="63"/>
      <c r="I39" s="112"/>
      <c r="J39" s="66">
        <f>'Serviços gráficos'!L15</f>
        <v>5451</v>
      </c>
      <c r="K39" s="66">
        <f>F39*J39</f>
        <v>5451</v>
      </c>
    </row>
    <row r="40" spans="1:11" s="7" customFormat="1" ht="15" customHeight="1">
      <c r="A40" s="94"/>
      <c r="B40" s="74"/>
      <c r="C40" s="74"/>
      <c r="D40" s="74"/>
      <c r="E40" s="74"/>
      <c r="F40" s="74"/>
      <c r="G40" s="74"/>
      <c r="H40" s="74"/>
      <c r="I40" s="75"/>
      <c r="J40" s="62" t="s">
        <v>53</v>
      </c>
      <c r="K40" s="113">
        <f>SUM(K37:K39)</f>
        <v>5451</v>
      </c>
    </row>
    <row r="41" spans="1:11" s="7" customFormat="1" ht="7.5" customHeight="1">
      <c r="A41" s="135"/>
      <c r="B41" s="67"/>
      <c r="C41" s="67"/>
      <c r="D41" s="67"/>
      <c r="E41" s="67"/>
      <c r="F41" s="67"/>
      <c r="G41" s="67"/>
      <c r="H41" s="67"/>
      <c r="I41" s="67"/>
      <c r="J41" s="67"/>
      <c r="K41" s="139"/>
    </row>
    <row r="42" spans="1:11" s="7" customFormat="1" ht="15" customHeight="1">
      <c r="A42" s="175" t="s">
        <v>17</v>
      </c>
      <c r="B42" s="176"/>
      <c r="C42" s="176"/>
      <c r="D42" s="177"/>
      <c r="E42" s="177"/>
      <c r="F42" s="177"/>
      <c r="G42" s="177"/>
      <c r="H42" s="177"/>
      <c r="I42" s="177"/>
      <c r="J42" s="178"/>
      <c r="K42" s="113">
        <f>K40+K33+K32+K31+M35</f>
        <v>488077.78</v>
      </c>
    </row>
    <row r="43" spans="1:11" s="7" customFormat="1" ht="15" customHeight="1">
      <c r="A43" s="94"/>
      <c r="B43" s="74"/>
      <c r="C43" s="74"/>
      <c r="D43" s="74"/>
      <c r="E43" s="74"/>
      <c r="F43" s="74"/>
      <c r="G43" s="74"/>
      <c r="H43" s="74"/>
      <c r="I43" s="74"/>
      <c r="J43" s="74"/>
      <c r="K43" s="75"/>
    </row>
    <row r="44" spans="1:11" s="7" customFormat="1" ht="15" customHeight="1">
      <c r="A44" s="160" t="s">
        <v>1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2"/>
    </row>
    <row r="45" spans="1:11" s="7" customFormat="1" ht="15" customHeight="1">
      <c r="A45" s="114" t="s">
        <v>11</v>
      </c>
      <c r="B45" s="115"/>
      <c r="C45" s="115"/>
      <c r="D45" s="88"/>
      <c r="E45" s="88"/>
      <c r="F45" s="116"/>
      <c r="G45" s="159" t="s">
        <v>12</v>
      </c>
      <c r="H45" s="159"/>
      <c r="I45" s="159"/>
      <c r="J45" s="159"/>
      <c r="K45" s="66"/>
    </row>
    <row r="46" spans="1:11" s="7" customFormat="1" ht="15" customHeight="1">
      <c r="A46" s="114" t="s">
        <v>78</v>
      </c>
      <c r="B46" s="115"/>
      <c r="C46" s="115"/>
      <c r="D46" s="88"/>
      <c r="E46" s="88"/>
      <c r="F46" s="117"/>
      <c r="G46" s="183" t="s">
        <v>13</v>
      </c>
      <c r="H46" s="184"/>
      <c r="I46" s="184"/>
      <c r="J46" s="185"/>
      <c r="K46" s="66">
        <f>ROUND((K45+K42)*0.1396,2)</f>
        <v>68135.66</v>
      </c>
    </row>
    <row r="47" spans="1:14" s="7" customFormat="1" ht="15" customHeight="1">
      <c r="A47" s="175" t="s">
        <v>18</v>
      </c>
      <c r="B47" s="176"/>
      <c r="C47" s="176"/>
      <c r="D47" s="177"/>
      <c r="E47" s="177"/>
      <c r="F47" s="177"/>
      <c r="G47" s="177"/>
      <c r="H47" s="177"/>
      <c r="I47" s="177"/>
      <c r="J47" s="178"/>
      <c r="K47" s="113">
        <f>K46+K45</f>
        <v>68135.66</v>
      </c>
      <c r="N47" s="9"/>
    </row>
    <row r="48" spans="1:14" s="7" customFormat="1" ht="8.25" customHeight="1">
      <c r="A48" s="135"/>
      <c r="B48" s="67"/>
      <c r="C48" s="67"/>
      <c r="D48" s="67"/>
      <c r="E48" s="67"/>
      <c r="F48" s="67"/>
      <c r="G48" s="67"/>
      <c r="H48" s="67"/>
      <c r="I48" s="67"/>
      <c r="J48" s="67"/>
      <c r="K48" s="139"/>
      <c r="N48" s="9"/>
    </row>
    <row r="49" spans="1:14" s="7" customFormat="1" ht="15" customHeight="1">
      <c r="A49" s="175" t="s">
        <v>66</v>
      </c>
      <c r="B49" s="176"/>
      <c r="C49" s="176"/>
      <c r="D49" s="177"/>
      <c r="E49" s="177"/>
      <c r="F49" s="177"/>
      <c r="G49" s="177"/>
      <c r="H49" s="177"/>
      <c r="I49" s="177"/>
      <c r="J49" s="178"/>
      <c r="K49" s="113">
        <f>K47+K42</f>
        <v>556213.4400000001</v>
      </c>
      <c r="N49" s="9"/>
    </row>
    <row r="50" spans="1:11" ht="15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20"/>
      <c r="K50" s="121"/>
    </row>
    <row r="51" spans="1:13" ht="15" customHeight="1">
      <c r="A51" s="122" t="s">
        <v>162</v>
      </c>
      <c r="B51" s="123"/>
      <c r="C51" s="123"/>
      <c r="D51" s="123"/>
      <c r="E51" s="123"/>
      <c r="F51" s="123"/>
      <c r="G51" s="124"/>
      <c r="H51" s="123"/>
      <c r="I51" s="123"/>
      <c r="J51" s="125"/>
      <c r="K51" s="126"/>
      <c r="M51" s="13"/>
    </row>
    <row r="52" spans="7:13" ht="15" customHeight="1">
      <c r="G52" s="11"/>
      <c r="I52" s="12"/>
      <c r="J52"/>
      <c r="K52"/>
      <c r="L52"/>
      <c r="M52"/>
    </row>
    <row r="53" spans="10:13" ht="15" customHeight="1">
      <c r="J53"/>
      <c r="K53"/>
      <c r="L53"/>
      <c r="M53"/>
    </row>
    <row r="54" spans="10:13" ht="15" customHeight="1">
      <c r="J54"/>
      <c r="K54"/>
      <c r="L54"/>
      <c r="M54"/>
    </row>
    <row r="55" spans="10:13" ht="15" customHeight="1">
      <c r="J55"/>
      <c r="K55"/>
      <c r="L55"/>
      <c r="M55"/>
    </row>
    <row r="56" spans="10:13" ht="15" customHeight="1">
      <c r="J56"/>
      <c r="K56"/>
      <c r="L56"/>
      <c r="M56"/>
    </row>
  </sheetData>
  <sheetProtection/>
  <mergeCells count="21">
    <mergeCell ref="A49:J49"/>
    <mergeCell ref="A31:I31"/>
    <mergeCell ref="A42:J42"/>
    <mergeCell ref="A47:J47"/>
    <mergeCell ref="A44:K44"/>
    <mergeCell ref="G46:J46"/>
    <mergeCell ref="A1:K1"/>
    <mergeCell ref="A2:K2"/>
    <mergeCell ref="A3:K3"/>
    <mergeCell ref="K6:K8"/>
    <mergeCell ref="J6:J8"/>
    <mergeCell ref="F6:F8"/>
    <mergeCell ref="G6:G8"/>
    <mergeCell ref="H6:H8"/>
    <mergeCell ref="A5:K5"/>
    <mergeCell ref="A6:D8"/>
    <mergeCell ref="E6:E8"/>
    <mergeCell ref="G45:J45"/>
    <mergeCell ref="A35:K35"/>
    <mergeCell ref="A36:K36"/>
    <mergeCell ref="I6:I8"/>
  </mergeCells>
  <printOptions/>
  <pageMargins left="0.9" right="0.64" top="1.04" bottom="0.49" header="0.7" footer="0.31496062992125984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85" zoomScaleNormal="85" zoomScalePageLayoutView="0" workbookViewId="0" topLeftCell="A1">
      <selection activeCell="F16" sqref="F16"/>
    </sheetView>
  </sheetViews>
  <sheetFormatPr defaultColWidth="9.140625" defaultRowHeight="12.75"/>
  <cols>
    <col min="1" max="1" width="21.00390625" style="25" customWidth="1"/>
    <col min="2" max="2" width="8.8515625" style="25" bestFit="1" customWidth="1"/>
    <col min="3" max="3" width="30.00390625" style="25" customWidth="1"/>
    <col min="4" max="4" width="6.28125" style="25" customWidth="1"/>
    <col min="5" max="5" width="10.28125" style="25" bestFit="1" customWidth="1"/>
    <col min="6" max="6" width="9.57421875" style="25" customWidth="1"/>
    <col min="7" max="7" width="6.7109375" style="25" bestFit="1" customWidth="1"/>
    <col min="8" max="8" width="10.00390625" style="25" customWidth="1"/>
    <col min="9" max="9" width="9.28125" style="25" customWidth="1"/>
    <col min="10" max="10" width="12.140625" style="25" customWidth="1"/>
    <col min="11" max="11" width="13.7109375" style="25" customWidth="1"/>
    <col min="12" max="12" width="12.7109375" style="25" customWidth="1"/>
    <col min="13" max="16384" width="9.140625" style="25" customWidth="1"/>
  </cols>
  <sheetData>
    <row r="1" spans="1:12" ht="20.25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2" ht="16.5">
      <c r="A2" s="194" t="s">
        <v>23</v>
      </c>
      <c r="B2" s="195"/>
      <c r="C2" s="195"/>
      <c r="D2" s="195"/>
      <c r="E2" s="195"/>
      <c r="F2" s="195"/>
      <c r="G2" s="195"/>
      <c r="H2" s="195"/>
      <c r="I2" s="195"/>
      <c r="J2" s="195"/>
      <c r="K2" s="148"/>
      <c r="L2" s="149"/>
    </row>
    <row r="3" spans="1:12" ht="37.5" customHeight="1">
      <c r="A3" s="186" t="s">
        <v>163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8"/>
    </row>
    <row r="4" spans="1:10" ht="12.75">
      <c r="A4" s="196"/>
      <c r="B4" s="196"/>
      <c r="C4" s="196"/>
      <c r="D4" s="196"/>
      <c r="E4" s="196"/>
      <c r="F4" s="196"/>
      <c r="G4" s="196"/>
      <c r="H4" s="196"/>
      <c r="I4" s="196"/>
      <c r="J4" s="196"/>
    </row>
    <row r="5" spans="1:12" ht="18">
      <c r="A5" s="190" t="s">
        <v>31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2"/>
    </row>
    <row r="6" spans="1:12" ht="12.75">
      <c r="A6" s="150"/>
      <c r="B6" s="151"/>
      <c r="C6" s="151"/>
      <c r="D6" s="151"/>
      <c r="E6" s="151"/>
      <c r="F6" s="151"/>
      <c r="G6" s="151"/>
      <c r="H6" s="151"/>
      <c r="I6" s="151"/>
      <c r="J6" s="152" t="s">
        <v>164</v>
      </c>
      <c r="K6" s="151"/>
      <c r="L6" s="153"/>
    </row>
    <row r="8" spans="1:12" ht="12.75">
      <c r="A8" s="189" t="s">
        <v>32</v>
      </c>
      <c r="B8" s="189" t="s">
        <v>33</v>
      </c>
      <c r="C8" s="189" t="s">
        <v>34</v>
      </c>
      <c r="D8" s="189" t="s">
        <v>35</v>
      </c>
      <c r="E8" s="189"/>
      <c r="F8" s="189" t="s">
        <v>36</v>
      </c>
      <c r="G8" s="189" t="s">
        <v>37</v>
      </c>
      <c r="H8" s="189" t="s">
        <v>46</v>
      </c>
      <c r="I8" s="189" t="s">
        <v>47</v>
      </c>
      <c r="J8" s="189" t="s">
        <v>38</v>
      </c>
      <c r="K8" s="189" t="s">
        <v>39</v>
      </c>
      <c r="L8" s="189" t="s">
        <v>48</v>
      </c>
    </row>
    <row r="9" spans="1:12" ht="25.5">
      <c r="A9" s="189"/>
      <c r="B9" s="189"/>
      <c r="C9" s="189"/>
      <c r="D9" s="141" t="s">
        <v>43</v>
      </c>
      <c r="E9" s="141" t="s">
        <v>42</v>
      </c>
      <c r="F9" s="189"/>
      <c r="G9" s="189"/>
      <c r="H9" s="189"/>
      <c r="I9" s="189"/>
      <c r="J9" s="189"/>
      <c r="K9" s="189"/>
      <c r="L9" s="189"/>
    </row>
    <row r="10" spans="1:12" ht="12.75" customHeight="1">
      <c r="A10" s="193" t="s">
        <v>153</v>
      </c>
      <c r="B10" s="142">
        <v>1</v>
      </c>
      <c r="C10" s="143" t="s">
        <v>67</v>
      </c>
      <c r="D10" s="144">
        <v>2</v>
      </c>
      <c r="E10" s="145">
        <v>2.5</v>
      </c>
      <c r="F10" s="146">
        <f>D10*E10</f>
        <v>5</v>
      </c>
      <c r="G10" s="142" t="s">
        <v>44</v>
      </c>
      <c r="H10" s="142">
        <v>250</v>
      </c>
      <c r="I10" s="142">
        <v>2</v>
      </c>
      <c r="J10" s="27">
        <v>0.25</v>
      </c>
      <c r="K10" s="145">
        <f>J10*I10*H10</f>
        <v>125</v>
      </c>
      <c r="L10" s="146">
        <f>K10+F10</f>
        <v>130</v>
      </c>
    </row>
    <row r="11" spans="1:12" ht="12.75" customHeight="1">
      <c r="A11" s="193"/>
      <c r="B11" s="142">
        <v>2</v>
      </c>
      <c r="C11" s="143" t="s">
        <v>40</v>
      </c>
      <c r="D11" s="144">
        <v>2</v>
      </c>
      <c r="E11" s="145">
        <v>0</v>
      </c>
      <c r="F11" s="146">
        <f>D11*E11</f>
        <v>0</v>
      </c>
      <c r="G11" s="142" t="s">
        <v>44</v>
      </c>
      <c r="H11" s="142">
        <v>0</v>
      </c>
      <c r="I11" s="142">
        <v>2</v>
      </c>
      <c r="J11" s="27">
        <v>0.25</v>
      </c>
      <c r="K11" s="145">
        <f>J11*I11*H11</f>
        <v>0</v>
      </c>
      <c r="L11" s="146">
        <f>K11+F11</f>
        <v>0</v>
      </c>
    </row>
    <row r="12" spans="1:12" ht="12.75" customHeight="1">
      <c r="A12" s="193"/>
      <c r="B12" s="142">
        <v>3</v>
      </c>
      <c r="C12" s="143" t="s">
        <v>41</v>
      </c>
      <c r="D12" s="144">
        <v>6</v>
      </c>
      <c r="E12" s="145">
        <v>3.5</v>
      </c>
      <c r="F12" s="146">
        <f>D12*E12</f>
        <v>21</v>
      </c>
      <c r="G12" s="142" t="s">
        <v>152</v>
      </c>
      <c r="H12" s="142">
        <v>200</v>
      </c>
      <c r="I12" s="142">
        <v>2</v>
      </c>
      <c r="J12" s="27">
        <v>8</v>
      </c>
      <c r="K12" s="145">
        <f>J12*I12*H12</f>
        <v>3200</v>
      </c>
      <c r="L12" s="146">
        <f>K12+F12</f>
        <v>3221</v>
      </c>
    </row>
    <row r="13" spans="1:12" ht="12.75" customHeight="1">
      <c r="A13" s="193"/>
      <c r="B13" s="142">
        <v>4</v>
      </c>
      <c r="C13" s="143" t="s">
        <v>41</v>
      </c>
      <c r="D13" s="144"/>
      <c r="E13" s="145"/>
      <c r="F13" s="146">
        <f>D13*E13</f>
        <v>0</v>
      </c>
      <c r="G13" s="142" t="s">
        <v>45</v>
      </c>
      <c r="H13" s="142">
        <v>150</v>
      </c>
      <c r="I13" s="142">
        <v>2</v>
      </c>
      <c r="J13" s="27">
        <v>7</v>
      </c>
      <c r="K13" s="145">
        <f>J13*I13*H13</f>
        <v>2100</v>
      </c>
      <c r="L13" s="146">
        <f>K13+F13</f>
        <v>2100</v>
      </c>
    </row>
    <row r="14" spans="1:12" ht="12.75">
      <c r="A14" s="193"/>
      <c r="B14" s="142">
        <v>5</v>
      </c>
      <c r="C14" s="143" t="s">
        <v>41</v>
      </c>
      <c r="D14" s="144"/>
      <c r="E14" s="145">
        <v>2.5</v>
      </c>
      <c r="F14" s="146">
        <f>D14*E14</f>
        <v>0</v>
      </c>
      <c r="G14" s="142" t="s">
        <v>44</v>
      </c>
      <c r="H14" s="142">
        <v>0</v>
      </c>
      <c r="I14" s="142">
        <v>2</v>
      </c>
      <c r="J14" s="27">
        <v>0.5</v>
      </c>
      <c r="K14" s="145">
        <f>J14*I14*H14</f>
        <v>0</v>
      </c>
      <c r="L14" s="146">
        <f>K14+F14</f>
        <v>0</v>
      </c>
    </row>
    <row r="15" spans="1:12" ht="12.7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0" t="s">
        <v>49</v>
      </c>
      <c r="L15" s="26">
        <f>SUM(L10:L14)</f>
        <v>5451</v>
      </c>
    </row>
  </sheetData>
  <sheetProtection/>
  <mergeCells count="17">
    <mergeCell ref="A2:J2"/>
    <mergeCell ref="A4:J4"/>
    <mergeCell ref="A1:L1"/>
    <mergeCell ref="F8:F9"/>
    <mergeCell ref="G8:G9"/>
    <mergeCell ref="H8:H9"/>
    <mergeCell ref="I8:I9"/>
    <mergeCell ref="J8:J9"/>
    <mergeCell ref="K8:K9"/>
    <mergeCell ref="A3:L3"/>
    <mergeCell ref="L8:L9"/>
    <mergeCell ref="A5:L5"/>
    <mergeCell ref="A10:A14"/>
    <mergeCell ref="D8:E8"/>
    <mergeCell ref="A8:A9"/>
    <mergeCell ref="B8:B9"/>
    <mergeCell ref="C8:C9"/>
  </mergeCells>
  <printOptions/>
  <pageMargins left="0.6" right="0.63" top="0.96" bottom="0.984251969" header="0.492125985" footer="0.492125985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41.28125" style="30" bestFit="1" customWidth="1"/>
    <col min="2" max="2" width="18.00390625" style="30" bestFit="1" customWidth="1"/>
    <col min="3" max="3" width="17.8515625" style="30" customWidth="1"/>
    <col min="4" max="16384" width="9.140625" style="30" customWidth="1"/>
  </cols>
  <sheetData>
    <row r="1" spans="1:13" ht="20.25">
      <c r="A1" s="202" t="s">
        <v>19</v>
      </c>
      <c r="B1" s="202"/>
      <c r="C1" s="202"/>
      <c r="D1" s="21"/>
      <c r="E1" s="21"/>
      <c r="F1" s="21"/>
      <c r="G1" s="21"/>
      <c r="H1" s="21"/>
      <c r="I1" s="21"/>
      <c r="J1" s="21"/>
      <c r="K1" s="21"/>
      <c r="L1" s="21"/>
      <c r="M1" s="15"/>
    </row>
    <row r="2" spans="1:13" ht="20.25">
      <c r="A2" s="19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5"/>
    </row>
    <row r="3" spans="1:13" ht="33.75" customHeight="1" thickBot="1">
      <c r="A3" s="203" t="s">
        <v>64</v>
      </c>
      <c r="B3" s="203"/>
      <c r="C3" s="203"/>
      <c r="D3" s="21"/>
      <c r="E3" s="21"/>
      <c r="F3" s="21"/>
      <c r="G3" s="21"/>
      <c r="H3" s="21"/>
      <c r="I3" s="21"/>
      <c r="J3" s="21"/>
      <c r="K3" s="21"/>
      <c r="L3" s="21"/>
      <c r="M3" s="15"/>
    </row>
    <row r="4" spans="1:13" ht="31.5">
      <c r="A4" s="23" t="s">
        <v>30</v>
      </c>
      <c r="B4" s="29" t="s">
        <v>69</v>
      </c>
      <c r="C4" s="24" t="s">
        <v>70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9.5" customHeight="1">
      <c r="A5" s="200" t="s">
        <v>68</v>
      </c>
      <c r="B5" s="28">
        <v>0.8</v>
      </c>
      <c r="C5" s="28">
        <v>0.2</v>
      </c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9.5" customHeight="1" thickBot="1">
      <c r="A6" s="201"/>
      <c r="B6" s="22">
        <f>B5*'Planilha de Preço_CONSULTORIA'!K49</f>
        <v>444970.7520000001</v>
      </c>
      <c r="C6" s="22">
        <f>C5*'Planilha de Preço_CONSULTORIA'!K49</f>
        <v>111242.68800000002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3" ht="19.5" customHeight="1" thickBot="1">
      <c r="A7" s="17" t="s">
        <v>28</v>
      </c>
      <c r="B7" s="31">
        <f>B5</f>
        <v>0.8</v>
      </c>
      <c r="C7" s="31">
        <f>B7+C5</f>
        <v>1</v>
      </c>
    </row>
    <row r="8" spans="1:3" ht="19.5" customHeight="1" thickBot="1">
      <c r="A8" s="18" t="s">
        <v>29</v>
      </c>
      <c r="B8" s="16">
        <f>B6</f>
        <v>444970.7520000001</v>
      </c>
      <c r="C8" s="16">
        <f>B8+C6</f>
        <v>556213.4400000002</v>
      </c>
    </row>
  </sheetData>
  <sheetProtection/>
  <mergeCells count="3">
    <mergeCell ref="A5:A6"/>
    <mergeCell ref="A1:C1"/>
    <mergeCell ref="A3:C3"/>
  </mergeCells>
  <printOptions/>
  <pageMargins left="0.55" right="0.51" top="0.984251968503937" bottom="0.5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8.8515625" style="0" bestFit="1" customWidth="1"/>
    <col min="3" max="3" width="10.7109375" style="0" bestFit="1" customWidth="1"/>
  </cols>
  <sheetData>
    <row r="1" spans="1:9" ht="15" customHeight="1">
      <c r="A1" s="204" t="s">
        <v>79</v>
      </c>
      <c r="B1" s="204"/>
      <c r="C1" s="204"/>
      <c r="D1" s="204"/>
      <c r="E1" s="204"/>
      <c r="F1" s="204"/>
      <c r="G1" s="204"/>
      <c r="H1" s="204"/>
      <c r="I1" s="204"/>
    </row>
    <row r="2" spans="1:9" ht="15" customHeight="1">
      <c r="A2" s="204"/>
      <c r="B2" s="204"/>
      <c r="C2" s="204"/>
      <c r="D2" s="204"/>
      <c r="E2" s="204"/>
      <c r="F2" s="204"/>
      <c r="G2" s="204"/>
      <c r="H2" s="204"/>
      <c r="I2" s="204"/>
    </row>
    <row r="3" spans="1:2" s="34" customFormat="1" ht="15">
      <c r="A3" s="34" t="s">
        <v>71</v>
      </c>
      <c r="B3" s="35">
        <v>0.0165</v>
      </c>
    </row>
    <row r="4" spans="1:2" s="34" customFormat="1" ht="15">
      <c r="A4" s="34" t="s">
        <v>72</v>
      </c>
      <c r="B4" s="35">
        <v>0.076</v>
      </c>
    </row>
    <row r="5" spans="1:2" s="34" customFormat="1" ht="15">
      <c r="A5" s="34" t="s">
        <v>73</v>
      </c>
      <c r="B5" s="35">
        <v>0.03</v>
      </c>
    </row>
    <row r="6" spans="1:3" s="34" customFormat="1" ht="15.75">
      <c r="A6" s="36" t="s">
        <v>74</v>
      </c>
      <c r="B6" s="37">
        <f>SUM(B3:B5)</f>
        <v>0.1225</v>
      </c>
      <c r="C6" s="38" t="s">
        <v>76</v>
      </c>
    </row>
    <row r="7" s="34" customFormat="1" ht="15.75">
      <c r="A7" s="32" t="s">
        <v>81</v>
      </c>
    </row>
    <row r="8" s="34" customFormat="1" ht="15"/>
    <row r="9" spans="1:9" s="34" customFormat="1" ht="15.75" customHeight="1">
      <c r="A9" s="205" t="s">
        <v>80</v>
      </c>
      <c r="B9" s="205"/>
      <c r="C9" s="205"/>
      <c r="D9" s="205"/>
      <c r="E9" s="205"/>
      <c r="F9" s="205"/>
      <c r="G9" s="205"/>
      <c r="H9" s="205"/>
      <c r="I9" s="205"/>
    </row>
    <row r="10" spans="1:9" s="34" customFormat="1" ht="15.75" customHeight="1">
      <c r="A10" s="205"/>
      <c r="B10" s="205"/>
      <c r="C10" s="205"/>
      <c r="D10" s="205"/>
      <c r="E10" s="205"/>
      <c r="F10" s="205"/>
      <c r="G10" s="205"/>
      <c r="H10" s="205"/>
      <c r="I10" s="205"/>
    </row>
    <row r="11" s="34" customFormat="1" ht="15.75">
      <c r="A11" s="33" t="s">
        <v>75</v>
      </c>
    </row>
    <row r="12" s="34" customFormat="1" ht="15"/>
    <row r="13" spans="1:3" s="34" customFormat="1" ht="15.75">
      <c r="A13" s="47" t="s">
        <v>77</v>
      </c>
      <c r="B13" s="47">
        <f>((1/(1-B6))-1)*100</f>
        <v>13.960113960113961</v>
      </c>
      <c r="C13" s="48">
        <f>B13/100</f>
        <v>0.13960113960113962</v>
      </c>
    </row>
    <row r="14" ht="12.75">
      <c r="C14" s="49" t="s">
        <v>148</v>
      </c>
    </row>
  </sheetData>
  <sheetProtection/>
  <mergeCells count="2">
    <mergeCell ref="A1:I2"/>
    <mergeCell ref="A9:I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40"/>
  <sheetViews>
    <sheetView zoomScalePageLayoutView="0" workbookViewId="0" topLeftCell="A22">
      <selection activeCell="C40" sqref="C40"/>
    </sheetView>
  </sheetViews>
  <sheetFormatPr defaultColWidth="9.140625" defaultRowHeight="12.75"/>
  <cols>
    <col min="1" max="1" width="8.421875" style="0" bestFit="1" customWidth="1"/>
    <col min="2" max="2" width="49.7109375" style="0" bestFit="1" customWidth="1"/>
    <col min="3" max="3" width="14.140625" style="0" customWidth="1"/>
  </cols>
  <sheetData>
    <row r="3" spans="1:3" ht="18">
      <c r="A3" s="208" t="s">
        <v>146</v>
      </c>
      <c r="B3" s="208"/>
      <c r="C3" s="208"/>
    </row>
    <row r="4" spans="1:3" ht="16.5">
      <c r="A4" s="40" t="s">
        <v>102</v>
      </c>
      <c r="B4" s="40" t="s">
        <v>2</v>
      </c>
      <c r="C4" s="40" t="s">
        <v>103</v>
      </c>
    </row>
    <row r="5" spans="1:3" ht="16.5">
      <c r="A5" s="209" t="s">
        <v>104</v>
      </c>
      <c r="B5" s="209"/>
      <c r="C5" s="209"/>
    </row>
    <row r="6" spans="1:3" ht="16.5">
      <c r="A6" s="41" t="s">
        <v>45</v>
      </c>
      <c r="B6" s="42" t="s">
        <v>100</v>
      </c>
      <c r="C6" s="43">
        <v>0.2</v>
      </c>
    </row>
    <row r="7" spans="1:3" ht="16.5">
      <c r="A7" s="41" t="s">
        <v>105</v>
      </c>
      <c r="B7" s="42" t="s">
        <v>101</v>
      </c>
      <c r="C7" s="43">
        <v>0.015</v>
      </c>
    </row>
    <row r="8" spans="1:3" ht="16.5">
      <c r="A8" s="41" t="s">
        <v>106</v>
      </c>
      <c r="B8" s="42" t="s">
        <v>98</v>
      </c>
      <c r="C8" s="43">
        <v>0.01</v>
      </c>
    </row>
    <row r="9" spans="1:3" ht="16.5">
      <c r="A9" s="41" t="s">
        <v>44</v>
      </c>
      <c r="B9" s="42" t="s">
        <v>99</v>
      </c>
      <c r="C9" s="43">
        <v>0.002</v>
      </c>
    </row>
    <row r="10" spans="1:3" ht="16.5">
      <c r="A10" s="41" t="s">
        <v>107</v>
      </c>
      <c r="B10" s="42" t="s">
        <v>97</v>
      </c>
      <c r="C10" s="43">
        <v>0.006</v>
      </c>
    </row>
    <row r="11" spans="1:3" ht="16.5">
      <c r="A11" s="41" t="s">
        <v>108</v>
      </c>
      <c r="B11" s="42" t="s">
        <v>109</v>
      </c>
      <c r="C11" s="43">
        <v>0.025</v>
      </c>
    </row>
    <row r="12" spans="1:3" ht="16.5">
      <c r="A12" s="41" t="s">
        <v>110</v>
      </c>
      <c r="B12" s="42" t="s">
        <v>111</v>
      </c>
      <c r="C12" s="43">
        <v>0.01</v>
      </c>
    </row>
    <row r="13" spans="1:3" ht="16.5">
      <c r="A13" s="41" t="s">
        <v>112</v>
      </c>
      <c r="B13" s="42" t="s">
        <v>96</v>
      </c>
      <c r="C13" s="43">
        <v>0.08</v>
      </c>
    </row>
    <row r="14" spans="1:3" ht="16.5">
      <c r="A14" s="40" t="s">
        <v>113</v>
      </c>
      <c r="B14" s="44" t="s">
        <v>92</v>
      </c>
      <c r="C14" s="45">
        <f>SUM(C6:C13)</f>
        <v>0.3480000000000001</v>
      </c>
    </row>
    <row r="15" spans="1:3" ht="16.5">
      <c r="A15" s="210" t="s">
        <v>93</v>
      </c>
      <c r="B15" s="211"/>
      <c r="C15" s="211"/>
    </row>
    <row r="16" spans="1:3" ht="16.5">
      <c r="A16" s="41" t="s">
        <v>114</v>
      </c>
      <c r="B16" s="42" t="s">
        <v>94</v>
      </c>
      <c r="C16" s="43">
        <v>0.1111</v>
      </c>
    </row>
    <row r="17" spans="1:3" ht="16.5">
      <c r="A17" s="41" t="s">
        <v>115</v>
      </c>
      <c r="B17" s="42" t="s">
        <v>95</v>
      </c>
      <c r="C17" s="43">
        <v>0.0175</v>
      </c>
    </row>
    <row r="18" spans="1:3" ht="16.5">
      <c r="A18" s="41" t="s">
        <v>116</v>
      </c>
      <c r="B18" s="42" t="s">
        <v>118</v>
      </c>
      <c r="C18" s="43">
        <v>0.0137</v>
      </c>
    </row>
    <row r="19" spans="1:3" ht="16.5">
      <c r="A19" s="41" t="s">
        <v>117</v>
      </c>
      <c r="B19" s="42" t="s">
        <v>130</v>
      </c>
      <c r="C19" s="43">
        <v>0.0833</v>
      </c>
    </row>
    <row r="20" spans="1:3" ht="16.5">
      <c r="A20" s="41" t="s">
        <v>119</v>
      </c>
      <c r="B20" s="42" t="s">
        <v>90</v>
      </c>
      <c r="C20" s="43">
        <v>0</v>
      </c>
    </row>
    <row r="21" spans="1:3" ht="16.5">
      <c r="A21" s="41" t="s">
        <v>120</v>
      </c>
      <c r="B21" s="42" t="s">
        <v>91</v>
      </c>
      <c r="C21" s="43">
        <v>0.0005</v>
      </c>
    </row>
    <row r="22" spans="1:3" ht="16.5">
      <c r="A22" s="41" t="s">
        <v>121</v>
      </c>
      <c r="B22" s="42" t="s">
        <v>131</v>
      </c>
      <c r="C22" s="43">
        <v>0.0164</v>
      </c>
    </row>
    <row r="23" spans="1:3" ht="16.5">
      <c r="A23" s="41" t="s">
        <v>132</v>
      </c>
      <c r="B23" s="42" t="s">
        <v>133</v>
      </c>
      <c r="C23" s="43">
        <v>0.0021</v>
      </c>
    </row>
    <row r="24" spans="1:3" ht="16.5">
      <c r="A24" s="40" t="s">
        <v>122</v>
      </c>
      <c r="B24" s="44" t="s">
        <v>87</v>
      </c>
      <c r="C24" s="45">
        <f>SUM(C16:C23)</f>
        <v>0.24459999999999996</v>
      </c>
    </row>
    <row r="25" spans="1:3" ht="16.5">
      <c r="A25" s="210" t="s">
        <v>88</v>
      </c>
      <c r="B25" s="211"/>
      <c r="C25" s="211"/>
    </row>
    <row r="26" spans="1:3" ht="16.5">
      <c r="A26" s="41" t="s">
        <v>123</v>
      </c>
      <c r="B26" s="42" t="s">
        <v>124</v>
      </c>
      <c r="C26" s="43">
        <v>0.0433</v>
      </c>
    </row>
    <row r="27" spans="1:3" ht="16.5">
      <c r="A27" s="41" t="s">
        <v>125</v>
      </c>
      <c r="B27" s="42" t="s">
        <v>89</v>
      </c>
      <c r="C27" s="43">
        <v>0</v>
      </c>
    </row>
    <row r="28" spans="1:3" ht="16.5">
      <c r="A28" s="41" t="s">
        <v>136</v>
      </c>
      <c r="B28" s="42" t="s">
        <v>134</v>
      </c>
      <c r="C28" s="43">
        <v>0.0083</v>
      </c>
    </row>
    <row r="29" spans="1:3" ht="16.5">
      <c r="A29" s="41" t="s">
        <v>137</v>
      </c>
      <c r="B29" s="42" t="s">
        <v>135</v>
      </c>
      <c r="C29" s="43">
        <v>0.0008</v>
      </c>
    </row>
    <row r="30" spans="1:3" ht="16.5">
      <c r="A30" s="40" t="s">
        <v>126</v>
      </c>
      <c r="B30" s="44" t="s">
        <v>143</v>
      </c>
      <c r="C30" s="45">
        <v>0.0524</v>
      </c>
    </row>
    <row r="31" spans="1:3" ht="16.5">
      <c r="A31" s="210" t="s">
        <v>86</v>
      </c>
      <c r="B31" s="211"/>
      <c r="C31" s="211"/>
    </row>
    <row r="32" spans="1:3" ht="16.5">
      <c r="A32" s="41" t="s">
        <v>127</v>
      </c>
      <c r="B32" s="42" t="s">
        <v>128</v>
      </c>
      <c r="C32" s="46">
        <f>C14*C24</f>
        <v>0.08512080000000001</v>
      </c>
    </row>
    <row r="33" spans="1:3" ht="16.5">
      <c r="A33" s="41" t="s">
        <v>140</v>
      </c>
      <c r="B33" s="42" t="s">
        <v>138</v>
      </c>
      <c r="C33" s="43">
        <v>0.0067</v>
      </c>
    </row>
    <row r="34" spans="1:3" ht="16.5">
      <c r="A34" s="41" t="s">
        <v>141</v>
      </c>
      <c r="B34" s="42" t="s">
        <v>139</v>
      </c>
      <c r="C34" s="43">
        <v>0.0016</v>
      </c>
    </row>
    <row r="35" spans="1:3" ht="16.5">
      <c r="A35" s="40" t="s">
        <v>129</v>
      </c>
      <c r="B35" s="44" t="s">
        <v>85</v>
      </c>
      <c r="C35" s="45">
        <f>SUM(C32:C34)</f>
        <v>0.09342080000000001</v>
      </c>
    </row>
    <row r="36" spans="1:3" ht="16.5">
      <c r="A36" s="210" t="s">
        <v>83</v>
      </c>
      <c r="B36" s="211"/>
      <c r="C36" s="211"/>
    </row>
    <row r="37" spans="1:3" ht="16.5">
      <c r="A37" s="41" t="s">
        <v>142</v>
      </c>
      <c r="B37" s="42" t="s">
        <v>84</v>
      </c>
      <c r="C37" s="46">
        <v>0.102</v>
      </c>
    </row>
    <row r="38" spans="1:3" ht="16.5">
      <c r="A38" s="40" t="s">
        <v>147</v>
      </c>
      <c r="B38" s="44" t="s">
        <v>144</v>
      </c>
      <c r="C38" s="45">
        <f>SUM(C37)</f>
        <v>0.102</v>
      </c>
    </row>
    <row r="39" ht="13.5" thickBot="1"/>
    <row r="40" spans="1:3" ht="18.75" thickBot="1">
      <c r="A40" s="206" t="s">
        <v>145</v>
      </c>
      <c r="B40" s="207"/>
      <c r="C40" s="39">
        <f>SUM(C14+C24+C35+C30+C38)</f>
        <v>0.8404208</v>
      </c>
    </row>
  </sheetData>
  <sheetProtection/>
  <mergeCells count="7">
    <mergeCell ref="A40:B40"/>
    <mergeCell ref="A3:C3"/>
    <mergeCell ref="A5:C5"/>
    <mergeCell ref="A15:C15"/>
    <mergeCell ref="A25:C25"/>
    <mergeCell ref="A31:C31"/>
    <mergeCell ref="A36:C36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Duanne Ruiz CGE-PI</dc:creator>
  <cp:keywords/>
  <dc:description/>
  <cp:lastModifiedBy>RDO SOBREIRA</cp:lastModifiedBy>
  <cp:lastPrinted>2016-09-08T20:34:50Z</cp:lastPrinted>
  <dcterms:created xsi:type="dcterms:W3CDTF">2001-05-14T20:05:29Z</dcterms:created>
  <dcterms:modified xsi:type="dcterms:W3CDTF">2017-01-18T02:21:16Z</dcterms:modified>
  <cp:category/>
  <cp:version/>
  <cp:contentType/>
  <cp:contentStatus/>
</cp:coreProperties>
</file>